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420" windowWidth="20730" windowHeight="11760" activeTab="5"/>
  </bookViews>
  <sheets>
    <sheet name="приложение 1" sheetId="4" r:id="rId1"/>
    <sheet name="приложение 2" sheetId="3" r:id="rId2"/>
    <sheet name="приложение 3" sheetId="1" state="hidden" r:id="rId3"/>
    <sheet name="Приложени3" sheetId="9" r:id="rId4"/>
    <sheet name="приложение 4" sheetId="5" r:id="rId5"/>
    <sheet name="приложение 5" sheetId="6" r:id="rId6"/>
    <sheet name="отмена приложения" sheetId="2" state="hidden" r:id="rId7"/>
    <sheet name="Лист1" sheetId="8" state="hidden" r:id="rId8"/>
  </sheets>
  <externalReferences>
    <externalReference r:id="rId9"/>
  </externalReferences>
  <definedNames>
    <definedName name="_xlnm._FilterDatabase" localSheetId="6" hidden="1">'отмена приложения'!$A$1:$A$266</definedName>
    <definedName name="_xlnm._FilterDatabase" localSheetId="4" hidden="1">'приложение 4'!$A$17:$IV$295</definedName>
    <definedName name="_xlnm._FilterDatabase" localSheetId="5" hidden="1">'приложение 5'!$A$17:$I$296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G153" i="5"/>
  <c r="E229" i="6"/>
  <c r="E228" s="1"/>
  <c r="E227" s="1"/>
  <c r="G146" i="5" l="1"/>
  <c r="G287" l="1"/>
  <c r="G280" s="1"/>
  <c r="G285"/>
  <c r="G284"/>
  <c r="G282"/>
  <c r="G283"/>
  <c r="G286"/>
  <c r="D13" i="3" l="1"/>
  <c r="E13"/>
  <c r="C20"/>
  <c r="D18"/>
  <c r="E18"/>
  <c r="C18"/>
  <c r="A30" i="6" l="1"/>
  <c r="E22"/>
  <c r="E25" s="1"/>
  <c r="E250"/>
  <c r="C57" i="3"/>
  <c r="B256" i="6" l="1"/>
  <c r="C66" i="3" l="1"/>
  <c r="E66" i="6" l="1"/>
  <c r="G121" i="5"/>
  <c r="G60" i="6"/>
  <c r="G59" s="1"/>
  <c r="F60"/>
  <c r="F59" s="1"/>
  <c r="E60"/>
  <c r="E59" s="1"/>
  <c r="I108" i="5"/>
  <c r="H108"/>
  <c r="G108"/>
  <c r="G97" s="1"/>
  <c r="O104"/>
  <c r="P104"/>
  <c r="Q104"/>
  <c r="R104"/>
  <c r="S104"/>
  <c r="T104"/>
  <c r="U104"/>
  <c r="V104"/>
  <c r="O105"/>
  <c r="P105"/>
  <c r="Q105"/>
  <c r="R105"/>
  <c r="S105"/>
  <c r="T105"/>
  <c r="U105"/>
  <c r="V105"/>
  <c r="G34" l="1"/>
  <c r="G60"/>
  <c r="G51" s="1"/>
  <c r="G242" l="1"/>
  <c r="H242"/>
  <c r="I242"/>
  <c r="H276" l="1"/>
  <c r="H275" s="1"/>
  <c r="E244"/>
  <c r="G258"/>
  <c r="G259"/>
  <c r="G217"/>
  <c r="G224"/>
  <c r="H208"/>
  <c r="I208"/>
  <c r="G208"/>
  <c r="G209"/>
  <c r="H187"/>
  <c r="I187"/>
  <c r="G187"/>
  <c r="G183"/>
  <c r="H153"/>
  <c r="I153"/>
  <c r="H82"/>
  <c r="I82"/>
  <c r="G82"/>
  <c r="E196" i="6" l="1"/>
  <c r="F196"/>
  <c r="G196"/>
  <c r="G239" i="5"/>
  <c r="H239"/>
  <c r="I239"/>
  <c r="E164" i="6"/>
  <c r="E167"/>
  <c r="B73" l="1"/>
  <c r="G125" i="5"/>
  <c r="G126"/>
  <c r="G127"/>
  <c r="B125"/>
  <c r="B126"/>
  <c r="D57" i="3"/>
  <c r="E57"/>
  <c r="G176" i="5"/>
  <c r="G175" s="1"/>
  <c r="F167" i="6"/>
  <c r="E237"/>
  <c r="E236" s="1"/>
  <c r="F237"/>
  <c r="F236" s="1"/>
  <c r="G237"/>
  <c r="G236" s="1"/>
  <c r="F229" l="1"/>
  <c r="G229"/>
  <c r="F54"/>
  <c r="F53" s="1"/>
  <c r="G54"/>
  <c r="E54"/>
  <c r="E53" s="1"/>
  <c r="G240"/>
  <c r="G239" s="1"/>
  <c r="G238" s="1"/>
  <c r="F240"/>
  <c r="F239" s="1"/>
  <c r="F238" s="1"/>
  <c r="E240"/>
  <c r="E239" s="1"/>
  <c r="E238" s="1"/>
  <c r="A101" i="5"/>
  <c r="H64" l="1"/>
  <c r="H51" s="1"/>
  <c r="I64"/>
  <c r="I51" s="1"/>
  <c r="E210" i="6" l="1"/>
  <c r="H182" i="5" l="1"/>
  <c r="H174" s="1"/>
  <c r="I182"/>
  <c r="I174" s="1"/>
  <c r="G182"/>
  <c r="G174" s="1"/>
  <c r="G174" i="6" l="1"/>
  <c r="F174"/>
  <c r="E174"/>
  <c r="E173" s="1"/>
  <c r="E172" s="1"/>
  <c r="G144"/>
  <c r="F144"/>
  <c r="E144"/>
  <c r="E140" s="1"/>
  <c r="E211"/>
  <c r="E208" l="1"/>
  <c r="E207" s="1"/>
  <c r="E206" s="1"/>
  <c r="E205" s="1"/>
  <c r="F208"/>
  <c r="F207" s="1"/>
  <c r="F206" s="1"/>
  <c r="F205" s="1"/>
  <c r="G208"/>
  <c r="G207" s="1"/>
  <c r="G206" s="1"/>
  <c r="G205" s="1"/>
  <c r="F210"/>
  <c r="G210"/>
  <c r="F84"/>
  <c r="G84"/>
  <c r="E84"/>
  <c r="F74"/>
  <c r="G74"/>
  <c r="E74"/>
  <c r="E204" l="1"/>
  <c r="G204"/>
  <c r="F204"/>
  <c r="F15" i="9"/>
  <c r="P265" i="5"/>
  <c r="H157"/>
  <c r="E30" i="9"/>
  <c r="E27"/>
  <c r="E24"/>
  <c r="E15"/>
  <c r="E42" i="6" l="1"/>
  <c r="F42"/>
  <c r="G42"/>
  <c r="H143" i="2" l="1"/>
  <c r="H18" l="1"/>
  <c r="I18"/>
  <c r="I184"/>
  <c r="P185"/>
  <c r="N227"/>
  <c r="A98" l="1"/>
  <c r="E16" i="3" l="1"/>
  <c r="D16"/>
  <c r="C16"/>
  <c r="H249" i="5" l="1"/>
  <c r="H248" s="1"/>
  <c r="I249"/>
  <c r="I248" s="1"/>
  <c r="G249"/>
  <c r="H121"/>
  <c r="G95"/>
  <c r="I227" i="2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F40" i="9"/>
  <c r="E40"/>
  <c r="F34"/>
  <c r="E34"/>
  <c r="F27"/>
  <c r="D34"/>
  <c r="D15"/>
  <c r="D40"/>
  <c r="D27"/>
  <c r="D30"/>
  <c r="F38"/>
  <c r="E38"/>
  <c r="D38"/>
  <c r="D36"/>
  <c r="F30"/>
  <c r="F24"/>
  <c r="D24"/>
  <c r="F22"/>
  <c r="E22"/>
  <c r="D22"/>
  <c r="C26" i="3"/>
  <c r="E66"/>
  <c r="D66"/>
  <c r="E32"/>
  <c r="D32"/>
  <c r="C32"/>
  <c r="E20"/>
  <c r="D20"/>
  <c r="G68" i="2"/>
  <c r="G66"/>
  <c r="G65" s="1"/>
  <c r="H59"/>
  <c r="I59"/>
  <c r="G94"/>
  <c r="I285" i="5"/>
  <c r="I284" s="1"/>
  <c r="I283" s="1"/>
  <c r="I282" s="1"/>
  <c r="H285"/>
  <c r="H284" s="1"/>
  <c r="H283" s="1"/>
  <c r="I278"/>
  <c r="H278"/>
  <c r="G278"/>
  <c r="G276"/>
  <c r="G275" s="1"/>
  <c r="I273"/>
  <c r="H273"/>
  <c r="G273"/>
  <c r="I234"/>
  <c r="H234"/>
  <c r="G234"/>
  <c r="I229"/>
  <c r="H229"/>
  <c r="H228" s="1"/>
  <c r="G229"/>
  <c r="I226"/>
  <c r="I225" s="1"/>
  <c r="H226"/>
  <c r="H225" s="1"/>
  <c r="G226"/>
  <c r="G225" s="1"/>
  <c r="I224"/>
  <c r="H217"/>
  <c r="I222"/>
  <c r="I219"/>
  <c r="I218" s="1"/>
  <c r="H219"/>
  <c r="H218" s="1"/>
  <c r="G219"/>
  <c r="I217"/>
  <c r="I215"/>
  <c r="I214" s="1"/>
  <c r="H215"/>
  <c r="H214" s="1"/>
  <c r="G215"/>
  <c r="I211"/>
  <c r="H211"/>
  <c r="G211"/>
  <c r="E124" i="6"/>
  <c r="E123" s="1"/>
  <c r="E122" s="1"/>
  <c r="E121" s="1"/>
  <c r="E120" s="1"/>
  <c r="H206" i="5"/>
  <c r="G206"/>
  <c r="I206"/>
  <c r="I203"/>
  <c r="I202" s="1"/>
  <c r="H203"/>
  <c r="H202" s="1"/>
  <c r="I189"/>
  <c r="I188" s="1"/>
  <c r="H189"/>
  <c r="H188" s="1"/>
  <c r="G189"/>
  <c r="G188" s="1"/>
  <c r="G185"/>
  <c r="G184" s="1"/>
  <c r="I185"/>
  <c r="H185"/>
  <c r="I172"/>
  <c r="I171" s="1"/>
  <c r="I170" s="1"/>
  <c r="I169" s="1"/>
  <c r="I276" s="1"/>
  <c r="I275" s="1"/>
  <c r="H172"/>
  <c r="H171" s="1"/>
  <c r="H170" s="1"/>
  <c r="H169" s="1"/>
  <c r="G172"/>
  <c r="G171" s="1"/>
  <c r="G170" s="1"/>
  <c r="G169" s="1"/>
  <c r="E170"/>
  <c r="E169" s="1"/>
  <c r="I162"/>
  <c r="I161" s="1"/>
  <c r="I160" s="1"/>
  <c r="I159" s="1"/>
  <c r="H162"/>
  <c r="H161" s="1"/>
  <c r="H160" s="1"/>
  <c r="H159" s="1"/>
  <c r="G162"/>
  <c r="I157"/>
  <c r="G157"/>
  <c r="I150"/>
  <c r="H150"/>
  <c r="G150"/>
  <c r="I146"/>
  <c r="I135"/>
  <c r="H135"/>
  <c r="G135"/>
  <c r="I131"/>
  <c r="H131"/>
  <c r="G131"/>
  <c r="G129"/>
  <c r="H123"/>
  <c r="H122" s="1"/>
  <c r="I123"/>
  <c r="I122" s="1"/>
  <c r="G123"/>
  <c r="G117"/>
  <c r="I119"/>
  <c r="H119"/>
  <c r="H118" s="1"/>
  <c r="I117"/>
  <c r="H117"/>
  <c r="I106"/>
  <c r="H106"/>
  <c r="G106"/>
  <c r="I95"/>
  <c r="H95"/>
  <c r="I88"/>
  <c r="H88"/>
  <c r="H87" s="1"/>
  <c r="G88"/>
  <c r="I85"/>
  <c r="H85"/>
  <c r="G85"/>
  <c r="I80"/>
  <c r="I79" s="1"/>
  <c r="H80"/>
  <c r="H79" s="1"/>
  <c r="G80"/>
  <c r="G75"/>
  <c r="I75"/>
  <c r="I74" s="1"/>
  <c r="I73" s="1"/>
  <c r="H75"/>
  <c r="H74" s="1"/>
  <c r="H73" s="1"/>
  <c r="I71"/>
  <c r="I145" s="1"/>
  <c r="I144" s="1"/>
  <c r="H71"/>
  <c r="I62"/>
  <c r="H62"/>
  <c r="G62"/>
  <c r="I55"/>
  <c r="I54" s="1"/>
  <c r="H55"/>
  <c r="H54" s="1"/>
  <c r="I49"/>
  <c r="H49"/>
  <c r="G49"/>
  <c r="G55"/>
  <c r="G54" s="1"/>
  <c r="I43"/>
  <c r="I58" s="1"/>
  <c r="I57" s="1"/>
  <c r="H43"/>
  <c r="H58" s="1"/>
  <c r="H57" s="1"/>
  <c r="G43"/>
  <c r="G58" s="1"/>
  <c r="G57" s="1"/>
  <c r="I41"/>
  <c r="H41"/>
  <c r="G41"/>
  <c r="I34"/>
  <c r="I33" s="1"/>
  <c r="H34"/>
  <c r="H33" s="1"/>
  <c r="G33"/>
  <c r="I31"/>
  <c r="H31"/>
  <c r="G31"/>
  <c r="I27"/>
  <c r="H27"/>
  <c r="G27"/>
  <c r="H146"/>
  <c r="G204"/>
  <c r="G260"/>
  <c r="G119"/>
  <c r="G118" s="1"/>
  <c r="H204"/>
  <c r="G222"/>
  <c r="G221" s="1"/>
  <c r="H222"/>
  <c r="H221" s="1"/>
  <c r="I204"/>
  <c r="G71"/>
  <c r="G145" s="1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E149" i="6"/>
  <c r="E139" s="1"/>
  <c r="E277"/>
  <c r="E276" s="1"/>
  <c r="E274"/>
  <c r="E273" s="1"/>
  <c r="F260"/>
  <c r="G260"/>
  <c r="E260"/>
  <c r="D46" i="1"/>
  <c r="F43" i="6"/>
  <c r="F130"/>
  <c r="E130"/>
  <c r="G107"/>
  <c r="G106" s="1"/>
  <c r="G105" s="1"/>
  <c r="F107"/>
  <c r="F106" s="1"/>
  <c r="F105" s="1"/>
  <c r="E107"/>
  <c r="E106" s="1"/>
  <c r="E105" s="1"/>
  <c r="E112"/>
  <c r="E111" s="1"/>
  <c r="E110" s="1"/>
  <c r="E109" s="1"/>
  <c r="F112"/>
  <c r="F111" s="1"/>
  <c r="F110" s="1"/>
  <c r="F109" s="1"/>
  <c r="G112"/>
  <c r="G111" s="1"/>
  <c r="G110" s="1"/>
  <c r="G109" s="1"/>
  <c r="F228"/>
  <c r="F227" s="1"/>
  <c r="G228"/>
  <c r="G227" s="1"/>
  <c r="G271"/>
  <c r="G270" s="1"/>
  <c r="F271"/>
  <c r="F270" s="1"/>
  <c r="G268"/>
  <c r="G267" s="1"/>
  <c r="F268"/>
  <c r="F267" s="1"/>
  <c r="G258"/>
  <c r="G257" s="1"/>
  <c r="F258"/>
  <c r="F257" s="1"/>
  <c r="G250"/>
  <c r="G249" s="1"/>
  <c r="F250"/>
  <c r="F249" s="1"/>
  <c r="G247"/>
  <c r="G246" s="1"/>
  <c r="F247"/>
  <c r="F246" s="1"/>
  <c r="G244"/>
  <c r="G243" s="1"/>
  <c r="F244"/>
  <c r="F243" s="1"/>
  <c r="G234"/>
  <c r="G233" s="1"/>
  <c r="F234"/>
  <c r="F233" s="1"/>
  <c r="G231"/>
  <c r="G230" s="1"/>
  <c r="F231"/>
  <c r="F230" s="1"/>
  <c r="F211"/>
  <c r="G211"/>
  <c r="G222"/>
  <c r="G221" s="1"/>
  <c r="F222"/>
  <c r="F221" s="1"/>
  <c r="G225"/>
  <c r="G224" s="1"/>
  <c r="F225"/>
  <c r="F224" s="1"/>
  <c r="G219"/>
  <c r="F219"/>
  <c r="G217"/>
  <c r="F217"/>
  <c r="G215"/>
  <c r="F215"/>
  <c r="G213"/>
  <c r="G212" s="1"/>
  <c r="F213"/>
  <c r="F212" s="1"/>
  <c r="G173"/>
  <c r="F173"/>
  <c r="G191"/>
  <c r="F191"/>
  <c r="G186"/>
  <c r="G185" s="1"/>
  <c r="G184" s="1"/>
  <c r="F186"/>
  <c r="F185" s="1"/>
  <c r="F184" s="1"/>
  <c r="G182"/>
  <c r="F182"/>
  <c r="F181" s="1"/>
  <c r="F180" s="1"/>
  <c r="F164"/>
  <c r="G164"/>
  <c r="G167"/>
  <c r="G166" s="1"/>
  <c r="G165" s="1"/>
  <c r="F166"/>
  <c r="F165" s="1"/>
  <c r="G170"/>
  <c r="F170"/>
  <c r="F154"/>
  <c r="G154"/>
  <c r="E154"/>
  <c r="G158"/>
  <c r="G157" s="1"/>
  <c r="G156" s="1"/>
  <c r="G155" s="1"/>
  <c r="G162"/>
  <c r="G161" s="1"/>
  <c r="G160" s="1"/>
  <c r="F162"/>
  <c r="F161" s="1"/>
  <c r="F160" s="1"/>
  <c r="F158"/>
  <c r="F157" s="1"/>
  <c r="F156" s="1"/>
  <c r="F155" s="1"/>
  <c r="F140"/>
  <c r="G140"/>
  <c r="G152"/>
  <c r="G151" s="1"/>
  <c r="G150" s="1"/>
  <c r="G149" s="1"/>
  <c r="F152"/>
  <c r="F151" s="1"/>
  <c r="F150" s="1"/>
  <c r="F149" s="1"/>
  <c r="G147"/>
  <c r="G146" s="1"/>
  <c r="G145" s="1"/>
  <c r="F147"/>
  <c r="F146" s="1"/>
  <c r="F145" s="1"/>
  <c r="E143"/>
  <c r="E142" s="1"/>
  <c r="E141" s="1"/>
  <c r="G143"/>
  <c r="G142" s="1"/>
  <c r="G141" s="1"/>
  <c r="F143"/>
  <c r="F142" s="1"/>
  <c r="F141" s="1"/>
  <c r="G130"/>
  <c r="G133"/>
  <c r="G132" s="1"/>
  <c r="G131" s="1"/>
  <c r="F133"/>
  <c r="F132" s="1"/>
  <c r="F131" s="1"/>
  <c r="G137"/>
  <c r="G136" s="1"/>
  <c r="G135" s="1"/>
  <c r="F137"/>
  <c r="F136" s="1"/>
  <c r="F135" s="1"/>
  <c r="E137"/>
  <c r="E136" s="1"/>
  <c r="E135" s="1"/>
  <c r="G128"/>
  <c r="G127" s="1"/>
  <c r="G126" s="1"/>
  <c r="G125" s="1"/>
  <c r="F128"/>
  <c r="F127" s="1"/>
  <c r="F126" s="1"/>
  <c r="F125" s="1"/>
  <c r="G123"/>
  <c r="G122" s="1"/>
  <c r="G121" s="1"/>
  <c r="G120" s="1"/>
  <c r="F123"/>
  <c r="F122" s="1"/>
  <c r="F121" s="1"/>
  <c r="F120" s="1"/>
  <c r="G117"/>
  <c r="G116" s="1"/>
  <c r="G115" s="1"/>
  <c r="G114" s="1"/>
  <c r="F117"/>
  <c r="F116" s="1"/>
  <c r="F115" s="1"/>
  <c r="F114" s="1"/>
  <c r="G98"/>
  <c r="G97" s="1"/>
  <c r="G96" s="1"/>
  <c r="G95" s="1"/>
  <c r="F98"/>
  <c r="F97" s="1"/>
  <c r="F96" s="1"/>
  <c r="F95" s="1"/>
  <c r="E98"/>
  <c r="E96" s="1"/>
  <c r="E95" s="1"/>
  <c r="G93"/>
  <c r="G92" s="1"/>
  <c r="G91" s="1"/>
  <c r="G90" s="1"/>
  <c r="F93"/>
  <c r="F92" s="1"/>
  <c r="F91" s="1"/>
  <c r="F90" s="1"/>
  <c r="E93"/>
  <c r="E92" s="1"/>
  <c r="E91" s="1"/>
  <c r="E90" s="1"/>
  <c r="G87"/>
  <c r="G86" s="1"/>
  <c r="G85" s="1"/>
  <c r="F87"/>
  <c r="F86" s="1"/>
  <c r="F85" s="1"/>
  <c r="G82"/>
  <c r="G81" s="1"/>
  <c r="G80" s="1"/>
  <c r="G79" s="1"/>
  <c r="F82"/>
  <c r="F81" s="1"/>
  <c r="F80" s="1"/>
  <c r="F79" s="1"/>
  <c r="G77"/>
  <c r="G76" s="1"/>
  <c r="G75" s="1"/>
  <c r="F77"/>
  <c r="F76" s="1"/>
  <c r="F75" s="1"/>
  <c r="E77"/>
  <c r="E76" s="1"/>
  <c r="E75" s="1"/>
  <c r="G66"/>
  <c r="G65" s="1"/>
  <c r="G64" s="1"/>
  <c r="G63" s="1"/>
  <c r="F66"/>
  <c r="F65" s="1"/>
  <c r="F64" s="1"/>
  <c r="F63" s="1"/>
  <c r="G53"/>
  <c r="G57"/>
  <c r="G56" s="1"/>
  <c r="G55" s="1"/>
  <c r="F57"/>
  <c r="F56" s="1"/>
  <c r="F55" s="1"/>
  <c r="G51"/>
  <c r="G50" s="1"/>
  <c r="G49" s="1"/>
  <c r="G48" s="1"/>
  <c r="F51"/>
  <c r="F50" s="1"/>
  <c r="F49" s="1"/>
  <c r="F48" s="1"/>
  <c r="G43"/>
  <c r="E46"/>
  <c r="E45" s="1"/>
  <c r="E44" s="1"/>
  <c r="E43"/>
  <c r="G46"/>
  <c r="G45" s="1"/>
  <c r="G44" s="1"/>
  <c r="F46"/>
  <c r="F45" s="1"/>
  <c r="F44" s="1"/>
  <c r="E40"/>
  <c r="E39" s="1"/>
  <c r="E38" s="1"/>
  <c r="G40"/>
  <c r="G39" s="1"/>
  <c r="G38" s="1"/>
  <c r="G37" s="1"/>
  <c r="F40"/>
  <c r="F39" s="1"/>
  <c r="F38" s="1"/>
  <c r="F37" s="1"/>
  <c r="G181" i="2"/>
  <c r="E271" i="6"/>
  <c r="E270" s="1"/>
  <c r="E268"/>
  <c r="E267" s="1"/>
  <c r="E258"/>
  <c r="E257"/>
  <c r="E247"/>
  <c r="E246" s="1"/>
  <c r="E244"/>
  <c r="E243" s="1"/>
  <c r="E234"/>
  <c r="E233" s="1"/>
  <c r="E231"/>
  <c r="E230" s="1"/>
  <c r="E225"/>
  <c r="E224" s="1"/>
  <c r="E222"/>
  <c r="E221" s="1"/>
  <c r="E219"/>
  <c r="E217"/>
  <c r="E215"/>
  <c r="E213"/>
  <c r="E212" s="1"/>
  <c r="E190"/>
  <c r="E189" s="1"/>
  <c r="E188"/>
  <c r="E186"/>
  <c r="E185" s="1"/>
  <c r="E184" s="1"/>
  <c r="E182"/>
  <c r="E181" s="1"/>
  <c r="E180" s="1"/>
  <c r="E170"/>
  <c r="E161"/>
  <c r="E160" s="1"/>
  <c r="E158"/>
  <c r="E157" s="1"/>
  <c r="E156" s="1"/>
  <c r="E147"/>
  <c r="E145" s="1"/>
  <c r="E133"/>
  <c r="E132" s="1"/>
  <c r="E131" s="1"/>
  <c r="E128"/>
  <c r="E127" s="1"/>
  <c r="E126" s="1"/>
  <c r="E116"/>
  <c r="E115" s="1"/>
  <c r="E114" s="1"/>
  <c r="E87"/>
  <c r="E86" s="1"/>
  <c r="E85" s="1"/>
  <c r="E82"/>
  <c r="E81" s="1"/>
  <c r="E80" s="1"/>
  <c r="E79" s="1"/>
  <c r="E65"/>
  <c r="E57"/>
  <c r="E55" s="1"/>
  <c r="E51"/>
  <c r="E50" s="1"/>
  <c r="E49" s="1"/>
  <c r="G232" i="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28" i="4"/>
  <c r="E28"/>
  <c r="C28"/>
  <c r="D26" i="3"/>
  <c r="E26"/>
  <c r="D37"/>
  <c r="E37"/>
  <c r="D34"/>
  <c r="E34"/>
  <c r="D30"/>
  <c r="E30"/>
  <c r="G236" i="2"/>
  <c r="G235"/>
  <c r="G228" s="1"/>
  <c r="G209"/>
  <c r="G251"/>
  <c r="G250" s="1"/>
  <c r="G122"/>
  <c r="G121" s="1"/>
  <c r="C47" i="3"/>
  <c r="C45"/>
  <c r="C37"/>
  <c r="C34"/>
  <c r="C30"/>
  <c r="C22"/>
  <c r="G241" i="2"/>
  <c r="G224"/>
  <c r="G223" s="1"/>
  <c r="G222" s="1"/>
  <c r="G200"/>
  <c r="G193"/>
  <c r="G192" s="1"/>
  <c r="G191" s="1"/>
  <c r="G186" s="1"/>
  <c r="G182"/>
  <c r="G164"/>
  <c r="G162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C13" i="3" l="1"/>
  <c r="C69" s="1"/>
  <c r="G51" i="2"/>
  <c r="G161"/>
  <c r="G160" s="1"/>
  <c r="I58"/>
  <c r="I57" s="1"/>
  <c r="F172" i="6"/>
  <c r="G172"/>
  <c r="F139"/>
  <c r="G139"/>
  <c r="E89"/>
  <c r="F62"/>
  <c r="G62"/>
  <c r="H107" i="2"/>
  <c r="H106" s="1"/>
  <c r="H105" s="1"/>
  <c r="E42" i="9"/>
  <c r="E44" s="1"/>
  <c r="H295" i="5" s="1"/>
  <c r="F89" i="6"/>
  <c r="G89"/>
  <c r="F42" i="9"/>
  <c r="F44" s="1"/>
  <c r="I295" i="5" s="1"/>
  <c r="G253" i="2"/>
  <c r="D42" i="9"/>
  <c r="G255" i="2"/>
  <c r="G254"/>
  <c r="G203" i="5"/>
  <c r="G202" s="1"/>
  <c r="G201" s="1"/>
  <c r="G144"/>
  <c r="G74"/>
  <c r="G73" s="1"/>
  <c r="H277"/>
  <c r="I118"/>
  <c r="G130"/>
  <c r="G133" s="1"/>
  <c r="G134" s="1"/>
  <c r="H156"/>
  <c r="H155" s="1"/>
  <c r="H154" s="1"/>
  <c r="I201"/>
  <c r="I247"/>
  <c r="I246" s="1"/>
  <c r="G218"/>
  <c r="G79"/>
  <c r="I87"/>
  <c r="H94"/>
  <c r="H48" s="1"/>
  <c r="H47" s="1"/>
  <c r="H145"/>
  <c r="H144" s="1"/>
  <c r="G156"/>
  <c r="G155" s="1"/>
  <c r="G154" s="1"/>
  <c r="H201"/>
  <c r="I228"/>
  <c r="I277"/>
  <c r="I121"/>
  <c r="G87"/>
  <c r="G248" s="1"/>
  <c r="I156"/>
  <c r="I155" s="1"/>
  <c r="I154" s="1"/>
  <c r="G161"/>
  <c r="G160" s="1"/>
  <c r="G159" s="1"/>
  <c r="G210"/>
  <c r="G213" s="1"/>
  <c r="I221"/>
  <c r="H224"/>
  <c r="G228"/>
  <c r="G246" s="1"/>
  <c r="G277"/>
  <c r="H282"/>
  <c r="H247"/>
  <c r="H246" s="1"/>
  <c r="E166" i="6"/>
  <c r="E165" s="1"/>
  <c r="F36"/>
  <c r="E97"/>
  <c r="E249"/>
  <c r="E155"/>
  <c r="G36"/>
  <c r="H161" i="2"/>
  <c r="H160" s="1"/>
  <c r="E41" i="1" s="1"/>
  <c r="E39" s="1"/>
  <c r="F190" i="6"/>
  <c r="F189" s="1"/>
  <c r="F188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E37" i="6"/>
  <c r="E36" s="1"/>
  <c r="E56"/>
  <c r="H29" i="2"/>
  <c r="G93" i="5"/>
  <c r="G53" s="1"/>
  <c r="H93"/>
  <c r="H92" s="1"/>
  <c r="E125" i="6"/>
  <c r="E119" s="1"/>
  <c r="C39" i="3"/>
  <c r="E152" i="6"/>
  <c r="E151" s="1"/>
  <c r="E150"/>
  <c r="G91" i="2"/>
  <c r="G90" s="1"/>
  <c r="G89" s="1"/>
  <c r="G88" s="1"/>
  <c r="H92"/>
  <c r="H58"/>
  <c r="H57" s="1"/>
  <c r="H51" s="1"/>
  <c r="D53" i="1"/>
  <c r="D55" s="1"/>
  <c r="E48" i="6"/>
  <c r="F179"/>
  <c r="D39" i="3"/>
  <c r="G119" i="6"/>
  <c r="E39" i="3"/>
  <c r="I93" i="5"/>
  <c r="I92" s="1"/>
  <c r="D44" i="9"/>
  <c r="G295" i="5" s="1"/>
  <c r="F48" i="1"/>
  <c r="F47" s="1"/>
  <c r="I243" i="2"/>
  <c r="E63" i="6"/>
  <c r="E62" s="1"/>
  <c r="E64"/>
  <c r="F19" i="1"/>
  <c r="F17" s="1"/>
  <c r="E35"/>
  <c r="E33" s="1"/>
  <c r="H243" i="2"/>
  <c r="E48" i="1"/>
  <c r="E47" s="1"/>
  <c r="E19"/>
  <c r="E17" s="1"/>
  <c r="F35"/>
  <c r="F33" s="1"/>
  <c r="F119" i="6"/>
  <c r="I26" i="2"/>
  <c r="G25"/>
  <c r="G24" s="1"/>
  <c r="H25"/>
  <c r="H24" s="1"/>
  <c r="H23" s="1"/>
  <c r="I92"/>
  <c r="E179" i="6"/>
  <c r="E146"/>
  <c r="G181"/>
  <c r="G180" s="1"/>
  <c r="G179"/>
  <c r="G190"/>
  <c r="G189" s="1"/>
  <c r="G188" s="1"/>
  <c r="I162" i="2"/>
  <c r="I161" s="1"/>
  <c r="I160" s="1"/>
  <c r="E16" i="6" l="1"/>
  <c r="E296" s="1"/>
  <c r="G116" i="5"/>
  <c r="G111" s="1"/>
  <c r="G16" i="6"/>
  <c r="G294" s="1"/>
  <c r="G296" s="1"/>
  <c r="F16"/>
  <c r="F294" s="1"/>
  <c r="F296" s="1"/>
  <c r="G138" i="2"/>
  <c r="I138"/>
  <c r="G247" i="5"/>
  <c r="H46"/>
  <c r="G142"/>
  <c r="G94"/>
  <c r="G48" s="1"/>
  <c r="G47" s="1"/>
  <c r="I94"/>
  <c r="I48" s="1"/>
  <c r="I47" s="1"/>
  <c r="G92"/>
  <c r="I53"/>
  <c r="I52" s="1"/>
  <c r="H53"/>
  <c r="H52" s="1"/>
  <c r="H138" i="2"/>
  <c r="I17"/>
  <c r="I260" s="1"/>
  <c r="H17"/>
  <c r="E69" i="3"/>
  <c r="G23" i="2"/>
  <c r="G17" s="1"/>
  <c r="D69" i="3"/>
  <c r="F41" i="1"/>
  <c r="F39" s="1"/>
  <c r="F53" s="1"/>
  <c r="E53"/>
  <c r="G110" i="5" l="1"/>
  <c r="E294" i="6"/>
  <c r="G91" i="5"/>
  <c r="G90" s="1"/>
  <c r="G46"/>
  <c r="G45" s="1"/>
  <c r="I46"/>
  <c r="G52"/>
  <c r="G16" i="2"/>
  <c r="G15" s="1"/>
  <c r="G260"/>
  <c r="H260"/>
  <c r="H16"/>
  <c r="I16"/>
  <c r="I15" s="1"/>
  <c r="F54" i="1"/>
  <c r="F55" s="1"/>
  <c r="E54"/>
  <c r="E55" s="1"/>
  <c r="H15" i="2" l="1"/>
  <c r="G18" i="5" l="1"/>
  <c r="G143"/>
  <c r="G70"/>
  <c r="G78"/>
  <c r="G77" s="1"/>
  <c r="G122"/>
  <c r="G272"/>
  <c r="G271" s="1"/>
  <c r="G270" s="1"/>
  <c r="G269" s="1"/>
  <c r="H210"/>
  <c r="H209" s="1"/>
  <c r="G69"/>
  <c r="G68" s="1"/>
  <c r="H25"/>
  <c r="H24" s="1"/>
  <c r="H26"/>
  <c r="H233"/>
  <c r="H232" s="1"/>
  <c r="H231" s="1"/>
  <c r="H83"/>
  <c r="H84"/>
  <c r="I78"/>
  <c r="I77" s="1"/>
  <c r="I272"/>
  <c r="I271" s="1"/>
  <c r="I270" s="1"/>
  <c r="I269" s="1"/>
  <c r="H78"/>
  <c r="H77" s="1"/>
  <c r="H272"/>
  <c r="H271" s="1"/>
  <c r="H270" s="1"/>
  <c r="H269" s="1"/>
  <c r="H130"/>
  <c r="H129" s="1"/>
  <c r="H133"/>
  <c r="H134"/>
  <c r="G25"/>
  <c r="G24" s="1"/>
  <c r="G26"/>
  <c r="G29"/>
  <c r="G40"/>
  <c r="G39" s="1"/>
  <c r="G38" s="1"/>
  <c r="G37" s="1"/>
  <c r="G30"/>
  <c r="I210"/>
  <c r="I209" s="1"/>
  <c r="I25"/>
  <c r="I24" s="1"/>
  <c r="G233"/>
  <c r="G232" s="1"/>
  <c r="G231" s="1"/>
  <c r="G214"/>
  <c r="I233"/>
  <c r="I232" s="1"/>
  <c r="I231" s="1"/>
  <c r="I184"/>
  <c r="I183" s="1"/>
  <c r="I130"/>
  <c r="I129" s="1"/>
  <c r="I26"/>
  <c r="I105"/>
  <c r="I104" s="1"/>
  <c r="I103" s="1"/>
  <c r="I102" s="1"/>
  <c r="I97" s="1"/>
  <c r="G105"/>
  <c r="G104" s="1"/>
  <c r="G103" s="1"/>
  <c r="H105"/>
  <c r="H104" s="1"/>
  <c r="H103" s="1"/>
  <c r="H102" s="1"/>
  <c r="H97" s="1"/>
  <c r="H29"/>
  <c r="H40"/>
  <c r="H39" s="1"/>
  <c r="H38" s="1"/>
  <c r="H37" s="1"/>
  <c r="H30"/>
  <c r="G83"/>
  <c r="G84"/>
  <c r="H184"/>
  <c r="H183" s="1"/>
  <c r="I83"/>
  <c r="I84"/>
  <c r="I29"/>
  <c r="I40"/>
  <c r="I39" s="1"/>
  <c r="I38" s="1"/>
  <c r="I37" s="1"/>
  <c r="I30"/>
  <c r="I133"/>
  <c r="I134"/>
  <c r="H21"/>
  <c r="H20" s="1"/>
  <c r="H19" s="1"/>
  <c r="H18" s="1"/>
  <c r="H213"/>
  <c r="H237"/>
  <c r="H236" s="1"/>
  <c r="G237"/>
  <c r="G236" s="1"/>
  <c r="G149"/>
  <c r="G148" s="1"/>
  <c r="I21"/>
  <c r="I20" s="1"/>
  <c r="I19" s="1"/>
  <c r="I18" s="1"/>
  <c r="G255"/>
  <c r="G254" s="1"/>
  <c r="G253" s="1"/>
  <c r="G252" s="1"/>
  <c r="G251" s="1"/>
  <c r="G21"/>
  <c r="G20" s="1"/>
  <c r="G19" s="1"/>
  <c r="I213"/>
  <c r="I237"/>
  <c r="I236" s="1"/>
  <c r="H149"/>
  <c r="H148" s="1"/>
  <c r="I149"/>
  <c r="I148" s="1"/>
  <c r="I69"/>
  <c r="I68" s="1"/>
  <c r="H70"/>
  <c r="H69"/>
  <c r="H68" s="1"/>
  <c r="I45"/>
  <c r="I143"/>
  <c r="I70"/>
  <c r="H143"/>
  <c r="H45"/>
  <c r="I91"/>
  <c r="I90" s="1"/>
  <c r="H281"/>
  <c r="H280" s="1"/>
  <c r="H142"/>
  <c r="H91"/>
  <c r="H90" s="1"/>
  <c r="I142"/>
  <c r="I281"/>
  <c r="I280" s="1"/>
  <c r="G200" l="1"/>
  <c r="G152" s="1"/>
  <c r="G23"/>
  <c r="G17" s="1"/>
  <c r="I23"/>
  <c r="I17" s="1"/>
  <c r="H116"/>
  <c r="H111" s="1"/>
  <c r="H110" s="1"/>
  <c r="H23"/>
  <c r="H17" s="1"/>
  <c r="H200"/>
  <c r="H152" s="1"/>
  <c r="I116"/>
  <c r="I111" s="1"/>
  <c r="I110" s="1"/>
  <c r="I200"/>
  <c r="I152" s="1"/>
  <c r="G15" l="1"/>
  <c r="G16" s="1"/>
  <c r="H15"/>
  <c r="H292" s="1"/>
  <c r="H294" s="1"/>
  <c r="I15"/>
  <c r="I16" s="1"/>
  <c r="G292" l="1"/>
  <c r="G294" s="1"/>
  <c r="I292"/>
  <c r="I294" s="1"/>
  <c r="H16"/>
</calcChain>
</file>

<file path=xl/sharedStrings.xml><?xml version="1.0" encoding="utf-8"?>
<sst xmlns="http://schemas.openxmlformats.org/spreadsheetml/2006/main" count="3441" uniqueCount="692">
  <si>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</si>
  <si>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</si>
  <si>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</si>
  <si>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</si>
  <si>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СП»</t>
  </si>
  <si>
    <t>Подпрограмма «Энергетика МО Кисельнинское СП»</t>
  </si>
  <si>
    <r>
      <t>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</si>
  <si>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0502</t>
  </si>
  <si>
    <t>0501</t>
  </si>
  <si>
    <t>16 0 01 00000</t>
  </si>
  <si>
    <t>1003</t>
  </si>
  <si>
    <t xml:space="preserve">Муниципальная программа МО Кисельнинское СП "Развитие и поддержка малого и среднего предпринимательства на территории МО Кисельнинское СП" </t>
  </si>
  <si>
    <t>Субсидии юридическим лицам (кроме некоммерческих организаций), индивидуальным предпринимателям, физическим лицам</t>
  </si>
  <si>
    <t>0801</t>
  </si>
  <si>
    <t>0503</t>
  </si>
  <si>
    <t>Подпрограмма «Озеленение МО Кисельнинское СП»</t>
  </si>
  <si>
    <t>1101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</si>
  <si>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</si>
  <si>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</si>
  <si>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20 2 01  S0360</t>
  </si>
  <si>
    <t>1001</t>
  </si>
  <si>
    <t xml:space="preserve">Социальное обеспечение населения </t>
  </si>
  <si>
    <t>Основное мероприятие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</si>
  <si>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Основное мероприятие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</si>
  <si>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>23 2 02 00000</t>
  </si>
  <si>
    <t xml:space="preserve">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</si>
  <si>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 xml:space="preserve">Иные закупки товаров, работ и услуг для обеспечения государственных (муниципальных) нужд </t>
  </si>
  <si>
    <t>Основное мероприятие Участие в молодежных форумах и молодежных массовых мероприятиях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</si>
  <si>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</si>
  <si>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</si>
  <si>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</si>
  <si>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</si>
  <si>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</si>
  <si>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</si>
  <si>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</si>
  <si>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</si>
  <si>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</si>
  <si>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</si>
  <si>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</si>
  <si>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</si>
  <si>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"Техническая инвентаризация, учет и проведение кадастровых работ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</si>
  <si>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Основное мероприятие "Техническая инвентаризация, учет и проведение кадастровых работ земельных участков в МО Кисельнинское СП"</t>
  </si>
  <si>
    <t>Техническая инвентаризация, учет и проведение кадастровых работ земельных участков в МО Кисельнинское СП</t>
  </si>
  <si>
    <t>Основное мероприятие "Обследование технического состояния зданий и сооружений в МО Кисельнинское СП "</t>
  </si>
  <si>
    <t xml:space="preserve">Обследование технического состояния зданий и сооружений в МО Кисельнинское СП </t>
  </si>
  <si>
    <t>Основное мероприятие "Ремонт дорог к объектам имеющих приоритетный социально-заначимый характер"</t>
  </si>
  <si>
    <t>Ремонт дорог к объектам имеющих приоритетный социально-заначимый характер</t>
  </si>
  <si>
    <t>Подпрограмма « Ремонт дорог и дворовых территорий МО Кисельнинское СП</t>
  </si>
  <si>
    <t>14 2 02 00140</t>
  </si>
  <si>
    <t>14 2 02 00130</t>
  </si>
  <si>
    <r>
      <t>Основное мероприятие "Развитие, 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</si>
  <si>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19 3 01 00290</t>
  </si>
  <si>
    <t>16 0 01 00220</t>
  </si>
  <si>
    <t>Подпрограмма «Энергетика МО Кисельнинское СП"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</si>
  <si>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</si>
  <si>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</si>
  <si>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</si>
  <si>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</si>
  <si>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</si>
  <si>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</si>
  <si>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</si>
  <si>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</si>
  <si>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</si>
  <si>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</si>
  <si>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</si>
  <si>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Экспертные работы (исследование и анализ) дорожного покрытия территории поселения</t>
  </si>
  <si>
    <t>610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</si>
  <si>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</si>
  <si>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68 9 01 00602</t>
  </si>
  <si>
    <t>830</t>
  </si>
  <si>
    <t>Сумма взыскания по решению суда (коровник)</t>
  </si>
  <si>
    <t>23 1 01 S4770</t>
  </si>
  <si>
    <t>68 9 01 00601</t>
  </si>
  <si>
    <t>Сумма взыскания по решению суда СиЭнергия)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</si>
  <si>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</si>
  <si>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</si>
  <si>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</si>
  <si>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 (дороги)</t>
  </si>
  <si>
    <t>11 1 01 00603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</si>
  <si>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</si>
  <si>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</si>
  <si>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</si>
  <si>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</si>
  <si>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</si>
  <si>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2021 год и на плановый период 2022 и 2023 годов
</t>
  </si>
  <si>
    <t>2023 год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</si>
  <si>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2021 год и на плановый период 2022 и 2023 годов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</si>
  <si>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</si>
  <si>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</si>
  <si>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</si>
  <si>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</si>
  <si>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</si>
  <si>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</si>
  <si>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</si>
  <si>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</si>
  <si>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</si>
  <si>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</si>
  <si>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</si>
  <si>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2 02 49999 10 0000 150</t>
  </si>
  <si>
    <t>2 02 29999 10 0000 150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</si>
  <si>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</si>
  <si>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</si>
  <si>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Прочие субсидии </t>
  </si>
  <si>
    <t>Субсидии бюджетам муниципальных образований Ленинградской области на обеспечение стимулирующих выплат работникам муниципальных учреждений культуры</t>
  </si>
  <si>
    <t>Субсидии бюджетам муниципальных образований Ленинградской области на реализацию комплекса мероприятий по борьбе с борьщевиком Сосновского на территориях муниципальных образований</t>
  </si>
  <si>
    <t>На реализацию программы формирования современной городской среды в рамках государственной программы Ленинградской области "Формирование городской среды и обеспечения качественным жильем граждан на территории Ленинградской области"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</si>
  <si>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</si>
  <si>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</si>
  <si>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на 2021 год и плановый период 2022 и 2023 годов</t>
  </si>
  <si>
    <t>код</t>
  </si>
  <si>
    <t xml:space="preserve">2021 год 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</si>
  <si>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</si>
  <si>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</si>
  <si>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</si>
  <si>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</si>
  <si>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</si>
  <si>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</si>
  <si>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</si>
  <si>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</si>
  <si>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</si>
  <si>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</si>
  <si>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</si>
  <si>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</si>
  <si>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</si>
  <si>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</si>
  <si>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</si>
  <si>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</si>
  <si>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</si>
  <si>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</si>
  <si>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</si>
  <si>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</si>
  <si>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</si>
  <si>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</si>
  <si>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</si>
  <si>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</si>
  <si>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</si>
  <si>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</si>
  <si>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</si>
  <si>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</si>
  <si>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</si>
  <si>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</si>
  <si>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</si>
  <si>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</si>
  <si>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</si>
  <si>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</si>
  <si>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</si>
  <si>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</si>
  <si>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</si>
  <si>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</si>
  <si>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</si>
  <si>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</si>
  <si>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</si>
  <si>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</si>
  <si>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</si>
  <si>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</si>
  <si>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</si>
  <si>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</si>
  <si>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</si>
  <si>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</si>
  <si>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</si>
  <si>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</si>
  <si>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</si>
  <si>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</si>
  <si>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</si>
  <si>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</si>
  <si>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</si>
  <si>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</si>
  <si>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</si>
  <si>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</si>
  <si>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</si>
  <si>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</si>
  <si>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</si>
  <si>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</si>
  <si>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</si>
  <si>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</si>
  <si>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</si>
  <si>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</si>
  <si>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</si>
  <si>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</si>
  <si>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</si>
  <si>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</si>
  <si>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</si>
  <si>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</si>
  <si>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</si>
  <si>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</si>
  <si>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</si>
  <si>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</si>
  <si>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</si>
  <si>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</si>
  <si>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</si>
  <si>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</si>
  <si>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</si>
  <si>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</si>
  <si>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</si>
  <si>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</si>
  <si>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</si>
  <si>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</si>
  <si>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</si>
  <si>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</si>
  <si>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</si>
  <si>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</si>
  <si>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</si>
  <si>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</si>
  <si>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</si>
  <si>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</si>
  <si>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</si>
  <si>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</si>
  <si>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</si>
  <si>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</si>
  <si>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</si>
  <si>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</si>
  <si>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</si>
  <si>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</si>
  <si>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</si>
  <si>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</si>
  <si>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</si>
  <si>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</si>
  <si>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</si>
  <si>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</si>
  <si>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</si>
  <si>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</si>
  <si>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</si>
  <si>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</si>
  <si>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</si>
  <si>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</si>
  <si>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</si>
  <si>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</si>
  <si>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</si>
  <si>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</si>
  <si>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</si>
  <si>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</si>
  <si>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</si>
  <si>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</si>
  <si>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</si>
  <si>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</si>
  <si>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</si>
  <si>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</si>
  <si>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</si>
  <si>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</si>
  <si>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</si>
  <si>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</si>
  <si>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</si>
  <si>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</si>
  <si>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</si>
  <si>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</si>
  <si>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</si>
  <si>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</si>
  <si>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</si>
  <si>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</si>
  <si>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</si>
  <si>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</si>
  <si>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</si>
  <si>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</si>
  <si>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</si>
  <si>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</si>
  <si>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Муниципальная программа "Обеспечение мер безопасности на территории МО Кисельнинское СП"</t>
  </si>
  <si>
    <t>13 0 00 00000</t>
  </si>
  <si>
    <t>13 1 00 00000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</si>
  <si>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</si>
  <si>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</si>
  <si>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Подпрограмма «Молодежь МО Кисельнинское СП»</t>
  </si>
  <si>
    <t>23 3 00 00000</t>
  </si>
  <si>
    <t>23 3 01 00000</t>
  </si>
  <si>
    <t>Подпрограмма «Общество и власть»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</si>
  <si>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</si>
  <si>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</si>
  <si>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</si>
  <si>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</si>
  <si>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</si>
  <si>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</si>
  <si>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Подпрограмма "Обследование технического состояния зданий и сооружений в МО Кисельнинское СП на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</si>
  <si>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</si>
  <si>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</si>
  <si>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</si>
  <si>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</si>
  <si>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</si>
  <si>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</si>
  <si>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</si>
  <si>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</si>
  <si>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</si>
  <si>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</si>
  <si>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</si>
  <si>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</si>
  <si>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</si>
  <si>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</si>
  <si>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</si>
  <si>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</si>
  <si>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</si>
  <si>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</si>
  <si>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</si>
  <si>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</si>
  <si>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</si>
  <si>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</si>
  <si>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</si>
  <si>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</si>
  <si>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</si>
  <si>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</si>
  <si>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</si>
  <si>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</si>
  <si>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</si>
  <si>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</si>
  <si>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</si>
  <si>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</si>
  <si>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</si>
  <si>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</si>
  <si>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</si>
  <si>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</si>
  <si>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</si>
  <si>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</si>
  <si>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>14 2 01 S0140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</si>
  <si>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</si>
  <si>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</si>
  <si>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</si>
  <si>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</si>
  <si>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</si>
  <si>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</si>
  <si>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</si>
  <si>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</si>
  <si>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</si>
  <si>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</si>
  <si>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</si>
  <si>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</si>
  <si>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</si>
  <si>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</si>
  <si>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</si>
  <si>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</si>
  <si>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</si>
  <si>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</si>
  <si>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</si>
  <si>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</si>
  <si>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</si>
  <si>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</si>
  <si>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</si>
  <si>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</si>
  <si>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</si>
  <si>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</si>
  <si>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</si>
  <si>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</si>
  <si>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</si>
  <si>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</si>
  <si>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</si>
  <si>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</si>
  <si>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</si>
  <si>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</si>
  <si>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</si>
  <si>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15 2 01 00000</t>
  </si>
  <si>
    <t>Основное мероприятие "Мероприятия по разработке проекта на строительство   газораспределительной сети"</t>
  </si>
  <si>
    <t>15 3 01 00000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</si>
  <si>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</si>
  <si>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</si>
  <si>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</si>
  <si>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</si>
  <si>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</si>
  <si>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МО Кисельнинское СП»</t>
    </r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</si>
  <si>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</si>
  <si>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</si>
  <si>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</si>
  <si>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</si>
  <si>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</si>
  <si>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Мероприятия в области содержания мест захоронения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</si>
  <si>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</si>
  <si>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</si>
  <si>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</si>
  <si>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</si>
  <si>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</si>
  <si>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</si>
  <si>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</si>
  <si>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</si>
  <si>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</si>
  <si>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</si>
  <si>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</si>
  <si>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</si>
  <si>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</si>
  <si>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</si>
  <si>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</si>
  <si>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</si>
  <si>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</si>
  <si>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</si>
  <si>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</si>
  <si>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</si>
  <si>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</si>
  <si>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</si>
  <si>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</si>
  <si>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</si>
  <si>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</si>
  <si>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</si>
  <si>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</si>
  <si>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</si>
  <si>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</si>
  <si>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</si>
  <si>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</si>
  <si>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</si>
  <si>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</si>
  <si>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</si>
  <si>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</si>
  <si>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</si>
  <si>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</si>
  <si>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</si>
  <si>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</si>
  <si>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</si>
  <si>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</si>
  <si>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</si>
  <si>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</si>
  <si>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</si>
  <si>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</si>
  <si>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</si>
  <si>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</si>
  <si>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</si>
  <si>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</si>
  <si>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</si>
  <si>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</si>
  <si>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</si>
  <si>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</si>
  <si>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</si>
  <si>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</si>
  <si>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</si>
  <si>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</si>
  <si>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</si>
  <si>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</si>
  <si>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</si>
  <si>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</si>
  <si>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</si>
  <si>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</si>
  <si>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</si>
  <si>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</si>
  <si>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</si>
  <si>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</si>
  <si>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</si>
  <si>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</si>
  <si>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</si>
  <si>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</si>
  <si>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</si>
  <si>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</si>
  <si>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</si>
  <si>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</si>
  <si>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</si>
  <si>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</si>
  <si>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</si>
  <si>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</si>
  <si>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</si>
  <si>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</si>
  <si>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</si>
  <si>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</si>
  <si>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</si>
  <si>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</si>
  <si>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</si>
  <si>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</si>
  <si>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</si>
  <si>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</si>
  <si>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1 16 51040 02 0000 140</t>
  </si>
  <si>
    <t>Денежные взыскания (штрафы) установленные законами субъектов Российской Федерации за несоблюдения муниципальных правовых актов, зачисляемые в бюджеты поселений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</si>
  <si>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</si>
  <si>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</si>
  <si>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</si>
  <si>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</si>
  <si>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</si>
  <si>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</si>
  <si>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</si>
  <si>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</si>
  <si>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</si>
  <si>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</si>
  <si>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</si>
  <si>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</si>
  <si>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</si>
  <si>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</si>
  <si>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</si>
  <si>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</si>
  <si>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</si>
  <si>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</si>
  <si>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</si>
  <si>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</si>
  <si>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</si>
  <si>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</si>
  <si>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</si>
  <si>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</si>
  <si>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</si>
  <si>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000 01 02 00 00 00 0000 000</t>
  </si>
  <si>
    <t>Кредиты кредитных организаций в валюте РФ</t>
  </si>
  <si>
    <t>000 01 05 00 00 00 0000 000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</si>
  <si>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</si>
  <si>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</si>
  <si>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</si>
  <si>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</si>
  <si>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</si>
  <si>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</si>
  <si>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</si>
  <si>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</si>
  <si>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</si>
  <si>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</si>
  <si>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</si>
  <si>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</si>
  <si>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</si>
  <si>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 xml:space="preserve">Подпрограмма «Газификация МО Кисельнинское СП на 2019-2021 г.г.» 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</si>
  <si>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</si>
  <si>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</si>
  <si>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</si>
  <si>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</si>
  <si>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</si>
  <si>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</si>
  <si>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</si>
  <si>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</si>
  <si>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</si>
  <si>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</si>
  <si>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</si>
  <si>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</si>
  <si>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 «Развитие,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области»</t>
  </si>
  <si>
    <t>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</t>
  </si>
  <si>
    <t>Разработка схем газоснабжения</t>
  </si>
  <si>
    <t>Основное мероприятие «Разработка схем газоснабжения»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</si>
  <si>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</si>
  <si>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</si>
  <si>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</si>
  <si>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</si>
  <si>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</si>
  <si>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</si>
  <si>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</si>
  <si>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</si>
  <si>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</si>
  <si>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</si>
  <si>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</si>
  <si>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</si>
  <si>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</si>
  <si>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</si>
  <si>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</si>
  <si>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</si>
  <si>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</si>
  <si>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</si>
  <si>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</si>
  <si>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</si>
  <si>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</si>
  <si>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</si>
  <si>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</si>
  <si>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14 2 02 00000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</si>
  <si>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</si>
  <si>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</si>
  <si>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</si>
  <si>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</si>
  <si>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</si>
  <si>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</si>
  <si>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</si>
  <si>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</si>
  <si>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</si>
  <si>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</si>
  <si>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 xml:space="preserve">Основное мероприятие "Ремонт дорог к объектам имеющих приоритетный социально-значимый характер" </t>
  </si>
  <si>
    <t>Ремонт дорог к объектам имеющих приоритетный социально-значимый характер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</si>
  <si>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</si>
  <si>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</si>
  <si>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</si>
  <si>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</si>
  <si>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</si>
  <si>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</si>
  <si>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11 1 00 00000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</si>
  <si>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</si>
  <si>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</si>
  <si>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</si>
  <si>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</si>
  <si>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</si>
  <si>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</si>
  <si>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</si>
  <si>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</si>
  <si>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</si>
  <si>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</si>
  <si>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</si>
  <si>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</si>
  <si>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</si>
  <si>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</si>
  <si>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</si>
  <si>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</si>
  <si>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</si>
  <si>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</si>
  <si>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2021 год и плановый                                                                              период 2022-2023 гг.</t>
  </si>
  <si>
    <t>земельный налог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</si>
  <si>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</si>
  <si>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</si>
  <si>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</si>
  <si>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</si>
  <si>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</si>
  <si>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</si>
  <si>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</si>
  <si>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</si>
  <si>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</si>
  <si>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</si>
  <si>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</si>
  <si>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</si>
  <si>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</si>
  <si>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</si>
  <si>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</si>
  <si>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</si>
  <si>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</si>
  <si>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</si>
  <si>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ВЕДОМСТВЕННАЯ СТРУКТУРА
расходов бюджета муниципального образования "Кисельнинское сельское поселение" Волховского муниципального района
на 2021 год и на плановый период 2022 и 2023 годов</t>
  </si>
  <si>
    <t>Подпрограмма"Профилактика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</si>
  <si>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14 2 01 00130</t>
  </si>
  <si>
    <t>Основное мероприятие"Уличное освещение"</t>
  </si>
  <si>
    <t>Замена ламп на энергосбеоегающие</t>
  </si>
  <si>
    <t>28 0 00 00000</t>
  </si>
  <si>
    <t>Благоустройство дворовых территорий</t>
  </si>
  <si>
    <t>Устройство тротуара вдоль д.10 по ул. Центральная д. Кисельня</t>
  </si>
  <si>
    <t xml:space="preserve">Муниципальная программа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</si>
  <si>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15 5 01 00360</t>
  </si>
  <si>
    <t>Основное мероприятие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</si>
  <si>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 xml:space="preserve">Создание мест площадок под контейнеры </t>
  </si>
  <si>
    <t>Приложение № 3</t>
  </si>
  <si>
    <t xml:space="preserve"> Муниципальная программа "Комплексное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области" </t>
  </si>
  <si>
    <t>Приложение № 5</t>
  </si>
  <si>
    <t xml:space="preserve"> к проекту "О бюджете муниципального образования</t>
  </si>
  <si>
    <t>Приложение №1</t>
  </si>
  <si>
    <t>Утверждено</t>
  </si>
  <si>
    <t>решением Совета депутатов МО "Кисельнинское сельское поселение"</t>
  </si>
  <si>
    <t>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</si>
  <si>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</si>
  <si>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 xml:space="preserve">Стимулирующие выплаты  бюджетным учреждениям </t>
  </si>
  <si>
    <t>Основное мероприятие.Стимулирующие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</si>
  <si>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 xml:space="preserve">Стимулирующие выплаты бюджетным учреждениям </t>
  </si>
  <si>
    <t>Основное мероприятие.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</si>
  <si>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</si>
  <si>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 "</t>
  </si>
  <si>
    <t>Основное мероприятиеи" Строительство дорог "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</si>
  <si>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</si>
  <si>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10 0 00 00000</t>
  </si>
  <si>
    <t>10 1 00 00000</t>
  </si>
  <si>
    <t>10 1 01 00000</t>
  </si>
  <si>
    <t>10 1 01 00380</t>
  </si>
  <si>
    <t>09 0 00 00000</t>
  </si>
  <si>
    <t>09 1 00 00000</t>
  </si>
  <si>
    <t>09 1 01 00000</t>
  </si>
  <si>
    <t>08 0 00 00000</t>
  </si>
  <si>
    <t>08 1 01 00000</t>
  </si>
  <si>
    <t>08 1 00 00000</t>
  </si>
  <si>
    <t>08 1 01 00400</t>
  </si>
  <si>
    <t>68 9 01 00050</t>
  </si>
  <si>
    <t>Муниципальная программа "Обеспечение мер безопасности на территории МО Кисельнинское СП "</t>
  </si>
  <si>
    <t xml:space="preserve"> 68 9 01 00000</t>
  </si>
  <si>
    <t>68 9 00 00050</t>
  </si>
  <si>
    <t>09 1 01 000000</t>
  </si>
  <si>
    <t>Создание мест площадок под контейнеры</t>
  </si>
  <si>
    <t>68  9 0171340</t>
  </si>
  <si>
    <t>2 02 20216 100000 150</t>
  </si>
  <si>
    <t>Субсидии на ремонт автомобильных дорог общего пользования местного значения</t>
  </si>
  <si>
    <t>Субсидии на мероприятия по созданию мест (площадок) накопления твердых коммунальных отходов</t>
  </si>
  <si>
    <t>Основное мероприятие"Содержание автомобильных дорог  муниципального образования Кисельнинское сельского поселения"</t>
  </si>
  <si>
    <t>Ремонт догроги д. Кисельня муниципального образования Кисельнинское сельского поселения"</t>
  </si>
  <si>
    <t>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</si>
  <si>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Основное мероприятие  "Уличное освещение"</t>
  </si>
  <si>
    <t>15 5 00 00000</t>
  </si>
  <si>
    <t>15 5 01 00000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</si>
  <si>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</si>
  <si>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</si>
  <si>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</si>
  <si>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Основное мероприятие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</si>
  <si>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09 1 01 S4790</t>
  </si>
  <si>
    <r>
      <rPr>
        <sz val="12"/>
        <color theme="1"/>
        <rFont val="Times New Roman"/>
        <family val="1"/>
        <charset val="204"/>
      </rPr>
      <t>Мероприятие "Строит</t>
    </r>
    <r>
      <rPr>
        <sz val="12"/>
        <rFont val="Times New Roman"/>
        <family val="1"/>
        <charset val="204"/>
      </rPr>
      <t xml:space="preserve">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
</t>
    </r>
  </si>
  <si>
    <t>Мероприятие"Благоустройство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области.</t>
  </si>
  <si>
    <r>
      <t xml:space="preserve">Основное мероприятие "Реализация проектов местных инициатив граждан"
</t>
    </r>
    <r>
      <rPr>
        <sz val="12"/>
        <rFont val="Times New Roman"/>
        <family val="1"/>
        <charset val="204"/>
      </rPr>
      <t xml:space="preserve">
</t>
    </r>
  </si>
  <si>
    <t xml:space="preserve">Основное мероприятие "Уничтожение борщевика Сосновского химическими методами"           
</t>
  </si>
  <si>
    <t xml:space="preserve">Основное мероприятие "Оценка эффективности проведенного комплекса мероприятий по уничтожению борщевика Сосновского"
</t>
  </si>
  <si>
    <t xml:space="preserve"> Основное мероприятие "Реализация проектов местных инициатив граждан"
</t>
  </si>
  <si>
    <t xml:space="preserve">
Основное мероприятие "Мероприятия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</si>
  <si>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28 0 01 00000</t>
  </si>
  <si>
    <t>28 0 01 S4660</t>
  </si>
  <si>
    <t xml:space="preserve">Благоустройство </t>
  </si>
  <si>
    <t xml:space="preserve">Основное мероприятие. Уничтожение борщевика Сосновского химическими методами. </t>
  </si>
  <si>
    <t>Решением Совета депутатов Мо "Кисельнинское сельское поселение"</t>
  </si>
  <si>
    <t xml:space="preserve">Волховского муниципального района Ленинградской области </t>
  </si>
  <si>
    <t>Сумма по исполнительному листу , дело № А56-109269/2019 от 08.05.2020г. ООО" СиЭнергия"</t>
  </si>
  <si>
    <t>68 9 01 00580</t>
  </si>
  <si>
    <t>69 9 01 00580</t>
  </si>
  <si>
    <t>Разработка проектно-сметной документации по объекту строительство спортивной площадки</t>
  </si>
  <si>
    <t>310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</si>
  <si>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</si>
  <si>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13 1 01 60110</t>
  </si>
  <si>
    <t>68 9 01 00560</t>
  </si>
  <si>
    <t xml:space="preserve">Разработка схем водоснабжения и водоотведения МО " Кисельнинское СП"  </t>
  </si>
  <si>
    <t xml:space="preserve">Приобретение ёмкостей  для накопления  твердых коммунальных отходов </t>
  </si>
  <si>
    <t>Мероприятие: Оснащение мест (площадок) накопления твердых коммунальных отходов емкостями для накопления</t>
  </si>
  <si>
    <t>09 2 01 S4960</t>
  </si>
  <si>
    <t xml:space="preserve">Субсидии  на оснощение мест (площадок ) накопления твердых коммунальных отходов емкостями для накопления твердых коммунальных отходов </t>
  </si>
  <si>
    <t>1 05 00000 00 0000 000</t>
  </si>
  <si>
    <t>1 05 03 010 01 1000 110</t>
  </si>
  <si>
    <t>НАЛОГИ  НА СОВОКУПНЫЙ ДОХОД</t>
  </si>
  <si>
    <t>Единый селькохозяйственный налог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</si>
  <si>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</si>
  <si>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68 9 01 00604</t>
  </si>
  <si>
    <t>68 9 01 00605</t>
  </si>
  <si>
    <t>Расходы по судебным искам</t>
  </si>
  <si>
    <t>Возмещение расходов на юридичские услуги</t>
  </si>
  <si>
    <t xml:space="preserve">от         30.11.2021г.  №  34   </t>
  </si>
  <si>
    <t>от                30.11.2021 г. № 34</t>
  </si>
  <si>
    <t xml:space="preserve">от 30.11.2021  №34  </t>
  </si>
  <si>
    <t xml:space="preserve">от 30.11.2021        №34  </t>
  </si>
  <si>
    <t xml:space="preserve">от  30.11.2021         №34        </t>
  </si>
  <si>
    <t xml:space="preserve">Возмещение расходов юридичских услуг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</si>
</sst>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5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1" fillId="0" borderId="0"/>
    <xf numFmtId="0" fontId="25" fillId="0" borderId="0"/>
  </cellStyleXfs>
  <cellXfs count="582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/>
    <xf numFmtId="0" fontId="29" fillId="0" borderId="0" xfId="0" applyFont="1" applyBorder="1"/>
    <xf numFmtId="0" fontId="29" fillId="0" borderId="0" xfId="0" applyFont="1"/>
    <xf numFmtId="0" fontId="30" fillId="0" borderId="2" xfId="1" applyFont="1" applyBorder="1" applyAlignment="1">
      <alignment vertical="center"/>
    </xf>
    <xf numFmtId="0" fontId="23" fillId="0" borderId="0" xfId="0" applyFont="1" applyBorder="1"/>
    <xf numFmtId="0" fontId="23" fillId="0" borderId="0" xfId="0" applyFont="1"/>
    <xf numFmtId="0" fontId="28" fillId="0" borderId="3" xfId="0" applyFont="1" applyBorder="1"/>
    <xf numFmtId="0" fontId="28" fillId="0" borderId="0" xfId="0" applyFont="1" applyBorder="1"/>
    <xf numFmtId="0" fontId="28" fillId="0" borderId="0" xfId="0" applyFont="1"/>
    <xf numFmtId="0" fontId="27" fillId="0" borderId="4" xfId="0" applyFont="1" applyBorder="1"/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3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7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8" fillId="0" borderId="7" xfId="0" applyFont="1" applyBorder="1" applyAlignment="1">
      <alignment horizontal="left"/>
    </xf>
    <xf numFmtId="0" fontId="30" fillId="0" borderId="8" xfId="1" applyFont="1" applyBorder="1" applyAlignment="1">
      <alignment vertical="center" wrapText="1"/>
    </xf>
    <xf numFmtId="0" fontId="31" fillId="0" borderId="9" xfId="0" applyFont="1" applyBorder="1"/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10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/>
    </xf>
    <xf numFmtId="164" fontId="19" fillId="0" borderId="10" xfId="1" applyNumberFormat="1" applyFont="1" applyFill="1" applyBorder="1" applyAlignment="1">
      <alignment horizontal="center" vertical="top"/>
    </xf>
    <xf numFmtId="164" fontId="20" fillId="0" borderId="10" xfId="1" applyNumberFormat="1" applyFont="1" applyFill="1" applyBorder="1" applyAlignment="1">
      <alignment horizontal="center" vertical="top"/>
    </xf>
    <xf numFmtId="164" fontId="16" fillId="0" borderId="10" xfId="0" applyNumberFormat="1" applyFont="1" applyFill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wrapText="1"/>
    </xf>
    <xf numFmtId="164" fontId="20" fillId="0" borderId="10" xfId="0" applyNumberFormat="1" applyFont="1" applyFill="1" applyBorder="1" applyAlignment="1">
      <alignment horizontal="center" vertical="top"/>
    </xf>
    <xf numFmtId="164" fontId="20" fillId="0" borderId="10" xfId="0" applyNumberFormat="1" applyFont="1" applyFill="1" applyBorder="1" applyAlignment="1">
      <alignment horizontal="left" vertical="top" wrapText="1"/>
    </xf>
    <xf numFmtId="164" fontId="16" fillId="0" borderId="10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left" wrapText="1"/>
    </xf>
    <xf numFmtId="164" fontId="20" fillId="0" borderId="10" xfId="0" applyNumberFormat="1" applyFont="1" applyFill="1" applyBorder="1" applyAlignment="1">
      <alignment horizontal="center" vertical="top" wrapText="1"/>
    </xf>
    <xf numFmtId="164" fontId="16" fillId="0" borderId="10" xfId="0" applyNumberFormat="1" applyFont="1" applyFill="1" applyBorder="1" applyAlignment="1">
      <alignment wrapText="1"/>
    </xf>
    <xf numFmtId="164" fontId="16" fillId="0" borderId="10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10" xfId="0" applyNumberFormat="1" applyFont="1" applyFill="1" applyBorder="1" applyAlignment="1">
      <alignment horizontal="left" vertical="top" wrapText="1"/>
    </xf>
    <xf numFmtId="164" fontId="16" fillId="0" borderId="10" xfId="0" applyNumberFormat="1" applyFont="1" applyFill="1" applyBorder="1" applyAlignment="1">
      <alignment horizontal="left" vertical="top"/>
    </xf>
    <xf numFmtId="164" fontId="24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166" fontId="19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justify" wrapText="1"/>
    </xf>
    <xf numFmtId="0" fontId="24" fillId="0" borderId="10" xfId="0" applyFont="1" applyFill="1" applyBorder="1" applyAlignment="1">
      <alignment wrapText="1"/>
    </xf>
    <xf numFmtId="0" fontId="24" fillId="0" borderId="0" xfId="0" applyFont="1" applyFill="1"/>
    <xf numFmtId="0" fontId="24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vertical="center" wrapText="1"/>
    </xf>
    <xf numFmtId="49" fontId="20" fillId="0" borderId="10" xfId="1" applyNumberFormat="1" applyFont="1" applyFill="1" applyBorder="1" applyAlignment="1">
      <alignment horizontal="center" vertical="top" wrapText="1"/>
    </xf>
    <xf numFmtId="49" fontId="19" fillId="0" borderId="10" xfId="1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29" fillId="2" borderId="10" xfId="0" applyFont="1" applyFill="1" applyBorder="1" applyAlignment="1">
      <alignment vertical="top" wrapText="1"/>
    </xf>
    <xf numFmtId="49" fontId="29" fillId="2" borderId="10" xfId="0" applyNumberFormat="1" applyFont="1" applyFill="1" applyBorder="1" applyAlignment="1">
      <alignment horizontal="left" vertical="center" wrapText="1"/>
    </xf>
    <xf numFmtId="0" fontId="42" fillId="0" borderId="0" xfId="0" applyFont="1" applyFill="1"/>
    <xf numFmtId="0" fontId="42" fillId="0" borderId="5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vertical="top" wrapText="1"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/>
    <xf numFmtId="0" fontId="42" fillId="0" borderId="20" xfId="0" applyNumberFormat="1" applyFont="1" applyFill="1" applyBorder="1" applyAlignment="1">
      <alignment vertical="top" wrapText="1"/>
    </xf>
    <xf numFmtId="0" fontId="42" fillId="0" borderId="0" xfId="0" applyFont="1" applyFill="1" applyBorder="1"/>
    <xf numFmtId="0" fontId="42" fillId="0" borderId="0" xfId="0" applyFont="1" applyFill="1" applyAlignment="1">
      <alignment horizontal="center"/>
    </xf>
    <xf numFmtId="0" fontId="46" fillId="0" borderId="1" xfId="0" applyFont="1" applyFill="1" applyBorder="1" applyAlignment="1">
      <alignment horizontal="left" vertical="center"/>
    </xf>
    <xf numFmtId="0" fontId="23" fillId="0" borderId="20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4" fontId="42" fillId="0" borderId="0" xfId="0" applyNumberFormat="1" applyFont="1" applyFill="1"/>
    <xf numFmtId="0" fontId="43" fillId="0" borderId="1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164" fontId="24" fillId="0" borderId="1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center" vertical="top" wrapText="1"/>
    </xf>
    <xf numFmtId="164" fontId="42" fillId="0" borderId="0" xfId="0" applyNumberFormat="1" applyFont="1" applyFill="1"/>
    <xf numFmtId="0" fontId="42" fillId="0" borderId="22" xfId="0" applyFont="1" applyFill="1" applyBorder="1" applyAlignment="1">
      <alignment vertical="top" wrapText="1"/>
    </xf>
    <xf numFmtId="164" fontId="42" fillId="0" borderId="0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justify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3" fillId="2" borderId="16" xfId="0" applyFont="1" applyFill="1" applyBorder="1" applyAlignment="1">
      <alignment horizontal="left" vertical="center" wrapText="1"/>
    </xf>
    <xf numFmtId="164" fontId="46" fillId="2" borderId="10" xfId="0" applyNumberFormat="1" applyFont="1" applyFill="1" applyBorder="1" applyAlignment="1">
      <alignment horizontal="center" vertical="center"/>
    </xf>
    <xf numFmtId="0" fontId="42" fillId="2" borderId="0" xfId="0" applyFont="1" applyFill="1"/>
    <xf numFmtId="0" fontId="23" fillId="2" borderId="17" xfId="0" applyFont="1" applyFill="1" applyBorder="1" applyAlignment="1">
      <alignment vertical="top" wrapText="1"/>
    </xf>
    <xf numFmtId="0" fontId="29" fillId="2" borderId="16" xfId="0" applyFont="1" applyFill="1" applyBorder="1" applyAlignment="1">
      <alignment horizontal="left" vertical="center" wrapText="1"/>
    </xf>
    <xf numFmtId="164" fontId="47" fillId="2" borderId="1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vertical="top" wrapText="1"/>
    </xf>
    <xf numFmtId="0" fontId="42" fillId="2" borderId="26" xfId="0" applyFont="1" applyFill="1" applyBorder="1" applyAlignment="1">
      <alignment vertical="top" wrapText="1"/>
    </xf>
    <xf numFmtId="164" fontId="42" fillId="2" borderId="10" xfId="0" applyNumberFormat="1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vertical="top" wrapText="1"/>
    </xf>
    <xf numFmtId="0" fontId="42" fillId="2" borderId="17" xfId="0" applyFont="1" applyFill="1" applyBorder="1" applyAlignment="1">
      <alignment vertical="top" wrapText="1"/>
    </xf>
    <xf numFmtId="0" fontId="42" fillId="2" borderId="28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top" wrapText="1"/>
    </xf>
    <xf numFmtId="0" fontId="42" fillId="2" borderId="0" xfId="0" applyFont="1" applyFill="1" applyBorder="1" applyAlignment="1">
      <alignment vertical="top" wrapText="1"/>
    </xf>
    <xf numFmtId="0" fontId="42" fillId="2" borderId="10" xfId="0" applyFont="1" applyFill="1" applyBorder="1"/>
    <xf numFmtId="0" fontId="23" fillId="2" borderId="15" xfId="0" applyFont="1" applyFill="1" applyBorder="1" applyAlignment="1">
      <alignment horizontal="left" vertical="top" wrapText="1"/>
    </xf>
    <xf numFmtId="0" fontId="23" fillId="2" borderId="19" xfId="0" applyFont="1" applyFill="1" applyBorder="1" applyAlignment="1">
      <alignment horizontal="left" vertical="center" wrapText="1"/>
    </xf>
    <xf numFmtId="0" fontId="42" fillId="2" borderId="11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vertical="top" wrapText="1"/>
    </xf>
    <xf numFmtId="0" fontId="23" fillId="2" borderId="15" xfId="0" applyFont="1" applyFill="1" applyBorder="1" applyAlignment="1">
      <alignment vertical="top" wrapText="1"/>
    </xf>
    <xf numFmtId="0" fontId="29" fillId="2" borderId="19" xfId="0" applyFont="1" applyFill="1" applyBorder="1" applyAlignment="1">
      <alignment horizontal="left" vertical="center" wrapText="1"/>
    </xf>
    <xf numFmtId="0" fontId="42" fillId="2" borderId="16" xfId="0" applyFont="1" applyFill="1" applyBorder="1" applyAlignment="1">
      <alignment vertical="top" wrapText="1"/>
    </xf>
    <xf numFmtId="0" fontId="23" fillId="2" borderId="10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horizontal="left" vertical="center" wrapText="1"/>
    </xf>
    <xf numFmtId="0" fontId="45" fillId="2" borderId="16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43" fillId="2" borderId="13" xfId="0" applyFont="1" applyFill="1" applyBorder="1"/>
    <xf numFmtId="0" fontId="24" fillId="2" borderId="23" xfId="0" applyFont="1" applyFill="1" applyBorder="1"/>
    <xf numFmtId="164" fontId="24" fillId="2" borderId="18" xfId="0" applyNumberFormat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vertical="top" wrapText="1"/>
    </xf>
    <xf numFmtId="164" fontId="23" fillId="2" borderId="10" xfId="0" applyNumberFormat="1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vertical="top" wrapText="1"/>
    </xf>
    <xf numFmtId="0" fontId="42" fillId="2" borderId="10" xfId="0" applyFont="1" applyFill="1" applyBorder="1" applyAlignment="1">
      <alignment horizontal="center"/>
    </xf>
    <xf numFmtId="0" fontId="44" fillId="2" borderId="20" xfId="0" applyFont="1" applyFill="1" applyBorder="1" applyAlignment="1">
      <alignment vertical="top" wrapText="1"/>
    </xf>
    <xf numFmtId="164" fontId="42" fillId="2" borderId="10" xfId="0" applyNumberFormat="1" applyFont="1" applyFill="1" applyBorder="1"/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/>
    <xf numFmtId="164" fontId="8" fillId="2" borderId="10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10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/>
    <xf numFmtId="164" fontId="14" fillId="2" borderId="10" xfId="0" applyNumberFormat="1" applyFont="1" applyFill="1" applyBorder="1" applyAlignment="1">
      <alignment horizontal="center"/>
    </xf>
    <xf numFmtId="164" fontId="15" fillId="2" borderId="1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41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left" wrapText="1"/>
    </xf>
    <xf numFmtId="164" fontId="38" fillId="2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wrapText="1"/>
    </xf>
    <xf numFmtId="164" fontId="5" fillId="2" borderId="10" xfId="0" applyNumberFormat="1" applyFont="1" applyFill="1" applyBorder="1" applyAlignment="1">
      <alignment wrapText="1"/>
    </xf>
    <xf numFmtId="164" fontId="12" fillId="2" borderId="10" xfId="0" applyNumberFormat="1" applyFont="1" applyFill="1" applyBorder="1" applyAlignment="1">
      <alignment wrapText="1"/>
    </xf>
    <xf numFmtId="164" fontId="5" fillId="2" borderId="10" xfId="0" applyNumberFormat="1" applyFont="1" applyFill="1" applyBorder="1"/>
    <xf numFmtId="164" fontId="7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left"/>
    </xf>
    <xf numFmtId="164" fontId="39" fillId="2" borderId="10" xfId="0" applyNumberFormat="1" applyFont="1" applyFill="1" applyBorder="1" applyAlignment="1">
      <alignment horizontal="center"/>
    </xf>
    <xf numFmtId="164" fontId="40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/>
    </xf>
    <xf numFmtId="49" fontId="37" fillId="2" borderId="10" xfId="0" applyNumberFormat="1" applyFont="1" applyFill="1" applyBorder="1" applyAlignment="1">
      <alignment horizontal="center"/>
    </xf>
    <xf numFmtId="49" fontId="37" fillId="2" borderId="10" xfId="0" applyNumberFormat="1" applyFont="1" applyFill="1" applyBorder="1" applyAlignment="1">
      <alignment horizontal="center" wrapText="1"/>
    </xf>
    <xf numFmtId="164" fontId="38" fillId="2" borderId="10" xfId="0" applyNumberFormat="1" applyFont="1" applyFill="1" applyBorder="1"/>
    <xf numFmtId="0" fontId="28" fillId="0" borderId="0" xfId="0" applyFont="1" applyFill="1"/>
    <xf numFmtId="0" fontId="0" fillId="0" borderId="0" xfId="0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49" fontId="24" fillId="0" borderId="1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/>
    <xf numFmtId="49" fontId="20" fillId="4" borderId="10" xfId="0" applyNumberFormat="1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vertical="top" wrapText="1"/>
    </xf>
    <xf numFmtId="164" fontId="19" fillId="0" borderId="10" xfId="1" applyNumberFormat="1" applyFont="1" applyFill="1" applyBorder="1" applyAlignment="1">
      <alignment horizontal="center" vertical="top" wrapText="1"/>
    </xf>
    <xf numFmtId="164" fontId="20" fillId="4" borderId="10" xfId="1" applyNumberFormat="1" applyFont="1" applyFill="1" applyBorder="1" applyAlignment="1">
      <alignment horizontal="center" vertical="top"/>
    </xf>
    <xf numFmtId="164" fontId="20" fillId="4" borderId="10" xfId="1" applyNumberFormat="1" applyFont="1" applyFill="1" applyBorder="1" applyAlignment="1">
      <alignment horizontal="justify" vertical="center" wrapText="1"/>
    </xf>
    <xf numFmtId="164" fontId="20" fillId="4" borderId="10" xfId="1" applyNumberFormat="1" applyFont="1" applyFill="1" applyBorder="1" applyAlignment="1">
      <alignment horizontal="center" vertical="top" wrapText="1"/>
    </xf>
    <xf numFmtId="164" fontId="16" fillId="4" borderId="10" xfId="0" applyNumberFormat="1" applyFont="1" applyFill="1" applyBorder="1" applyAlignment="1">
      <alignment horizontal="left" wrapText="1"/>
    </xf>
    <xf numFmtId="164" fontId="20" fillId="4" borderId="10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/>
    </xf>
    <xf numFmtId="164" fontId="16" fillId="4" borderId="10" xfId="0" applyNumberFormat="1" applyFont="1" applyFill="1" applyBorder="1" applyAlignment="1">
      <alignment horizontal="center" vertical="top"/>
    </xf>
    <xf numFmtId="49" fontId="19" fillId="4" borderId="10" xfId="0" applyNumberFormat="1" applyFont="1" applyFill="1" applyBorder="1" applyAlignment="1">
      <alignment horizontal="center" vertical="top" wrapText="1"/>
    </xf>
    <xf numFmtId="49" fontId="20" fillId="4" borderId="10" xfId="1" applyNumberFormat="1" applyFont="1" applyFill="1" applyBorder="1" applyAlignment="1">
      <alignment horizontal="center" vertical="top" wrapText="1"/>
    </xf>
    <xf numFmtId="49" fontId="16" fillId="4" borderId="10" xfId="0" applyNumberFormat="1" applyFont="1" applyFill="1" applyBorder="1" applyAlignment="1">
      <alignment horizontal="center" vertical="top"/>
    </xf>
    <xf numFmtId="164" fontId="20" fillId="4" borderId="10" xfId="0" applyNumberFormat="1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horizontal="left" wrapText="1"/>
    </xf>
    <xf numFmtId="164" fontId="19" fillId="4" borderId="10" xfId="1" applyNumberFormat="1" applyFont="1" applyFill="1" applyBorder="1" applyAlignment="1">
      <alignment horizontal="center" vertical="top" wrapText="1"/>
    </xf>
    <xf numFmtId="165" fontId="34" fillId="4" borderId="10" xfId="0" applyNumberFormat="1" applyFont="1" applyFill="1" applyBorder="1" applyAlignment="1">
      <alignment horizontal="center" vertical="top"/>
    </xf>
    <xf numFmtId="164" fontId="24" fillId="4" borderId="10" xfId="0" applyNumberFormat="1" applyFont="1" applyFill="1" applyBorder="1" applyAlignment="1">
      <alignment horizontal="left" wrapText="1"/>
    </xf>
    <xf numFmtId="164" fontId="19" fillId="5" borderId="10" xfId="0" applyNumberFormat="1" applyFont="1" applyFill="1" applyBorder="1" applyAlignment="1">
      <alignment horizontal="center" vertical="top" wrapText="1"/>
    </xf>
    <xf numFmtId="164" fontId="19" fillId="5" borderId="10" xfId="0" applyNumberFormat="1" applyFont="1" applyFill="1" applyBorder="1" applyAlignment="1">
      <alignment horizontal="center" vertical="top"/>
    </xf>
    <xf numFmtId="164" fontId="20" fillId="5" borderId="10" xfId="0" applyNumberFormat="1" applyFont="1" applyFill="1" applyBorder="1" applyAlignment="1">
      <alignment horizontal="center" vertical="top" wrapText="1"/>
    </xf>
    <xf numFmtId="164" fontId="20" fillId="5" borderId="10" xfId="0" applyNumberFormat="1" applyFont="1" applyFill="1" applyBorder="1" applyAlignment="1">
      <alignment horizontal="center" vertical="top"/>
    </xf>
    <xf numFmtId="164" fontId="19" fillId="4" borderId="10" xfId="0" applyNumberFormat="1" applyFont="1" applyFill="1" applyBorder="1" applyAlignment="1">
      <alignment horizontal="center" vertical="top" wrapText="1"/>
    </xf>
    <xf numFmtId="164" fontId="16" fillId="4" borderId="10" xfId="0" applyNumberFormat="1" applyFont="1" applyFill="1" applyBorder="1" applyAlignment="1">
      <alignment wrapText="1"/>
    </xf>
    <xf numFmtId="164" fontId="19" fillId="4" borderId="10" xfId="1" applyNumberFormat="1" applyFont="1" applyFill="1" applyBorder="1" applyAlignment="1">
      <alignment horizontal="center" vertical="center" wrapText="1"/>
    </xf>
    <xf numFmtId="164" fontId="19" fillId="4" borderId="10" xfId="0" applyNumberFormat="1" applyFont="1" applyFill="1" applyBorder="1" applyAlignment="1">
      <alignment horizontal="center" vertical="center" wrapText="1"/>
    </xf>
    <xf numFmtId="164" fontId="19" fillId="4" borderId="10" xfId="0" applyNumberFormat="1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top"/>
    </xf>
    <xf numFmtId="164" fontId="24" fillId="4" borderId="10" xfId="0" applyNumberFormat="1" applyFont="1" applyFill="1" applyBorder="1" applyAlignment="1">
      <alignment wrapText="1"/>
    </xf>
    <xf numFmtId="164" fontId="20" fillId="4" borderId="10" xfId="0" applyNumberFormat="1" applyFont="1" applyFill="1" applyBorder="1" applyAlignment="1">
      <alignment horizontal="left" vertical="top" wrapText="1"/>
    </xf>
    <xf numFmtId="164" fontId="19" fillId="4" borderId="10" xfId="0" applyNumberFormat="1" applyFont="1" applyFill="1" applyBorder="1" applyAlignment="1">
      <alignment horizontal="left" vertical="top" wrapText="1"/>
    </xf>
    <xf numFmtId="49" fontId="24" fillId="4" borderId="10" xfId="0" applyNumberFormat="1" applyFont="1" applyFill="1" applyBorder="1" applyAlignment="1">
      <alignment horizontal="center" vertical="top"/>
    </xf>
    <xf numFmtId="164" fontId="24" fillId="4" borderId="10" xfId="0" applyNumberFormat="1" applyFont="1" applyFill="1" applyBorder="1" applyAlignment="1">
      <alignment horizontal="center" vertical="center"/>
    </xf>
    <xf numFmtId="49" fontId="19" fillId="4" borderId="10" xfId="0" applyNumberFormat="1" applyFont="1" applyFill="1" applyBorder="1" applyAlignment="1">
      <alignment horizontal="left" vertical="top" wrapText="1"/>
    </xf>
    <xf numFmtId="49" fontId="20" fillId="4" borderId="10" xfId="0" applyNumberFormat="1" applyFont="1" applyFill="1" applyBorder="1" applyAlignment="1">
      <alignment horizontal="left" vertical="top" wrapText="1"/>
    </xf>
    <xf numFmtId="164" fontId="16" fillId="3" borderId="10" xfId="0" applyNumberFormat="1" applyFont="1" applyFill="1" applyBorder="1" applyAlignment="1">
      <alignment horizontal="center" vertical="top"/>
    </xf>
    <xf numFmtId="164" fontId="20" fillId="3" borderId="10" xfId="1" applyNumberFormat="1" applyFont="1" applyFill="1" applyBorder="1" applyAlignment="1">
      <alignment horizontal="center" vertical="top" wrapText="1"/>
    </xf>
    <xf numFmtId="164" fontId="16" fillId="4" borderId="10" xfId="0" applyNumberFormat="1" applyFont="1" applyFill="1" applyBorder="1" applyAlignment="1">
      <alignment vertical="center" wrapText="1"/>
    </xf>
    <xf numFmtId="164" fontId="16" fillId="4" borderId="10" xfId="0" applyNumberFormat="1" applyFont="1" applyFill="1" applyBorder="1" applyAlignment="1">
      <alignment horizontal="left" vertical="center" wrapText="1"/>
    </xf>
    <xf numFmtId="164" fontId="24" fillId="3" borderId="10" xfId="0" applyNumberFormat="1" applyFont="1" applyFill="1" applyBorder="1" applyAlignment="1">
      <alignment horizontal="center" vertical="top"/>
    </xf>
    <xf numFmtId="164" fontId="19" fillId="3" borderId="10" xfId="0" applyNumberFormat="1" applyFont="1" applyFill="1" applyBorder="1" applyAlignment="1">
      <alignment horizontal="center" vertical="top" wrapText="1"/>
    </xf>
    <xf numFmtId="0" fontId="34" fillId="3" borderId="10" xfId="0" applyFont="1" applyFill="1" applyBorder="1" applyAlignment="1">
      <alignment vertical="top"/>
    </xf>
    <xf numFmtId="49" fontId="16" fillId="3" borderId="10" xfId="0" applyNumberFormat="1" applyFont="1" applyFill="1" applyBorder="1" applyAlignment="1">
      <alignment horizontal="center" vertical="top"/>
    </xf>
    <xf numFmtId="164" fontId="16" fillId="5" borderId="10" xfId="0" applyNumberFormat="1" applyFont="1" applyFill="1" applyBorder="1" applyAlignment="1">
      <alignment horizontal="left" wrapText="1"/>
    </xf>
    <xf numFmtId="164" fontId="20" fillId="5" borderId="10" xfId="1" applyNumberFormat="1" applyFont="1" applyFill="1" applyBorder="1" applyAlignment="1">
      <alignment horizontal="center" vertical="top" wrapText="1"/>
    </xf>
    <xf numFmtId="49" fontId="16" fillId="5" borderId="10" xfId="0" applyNumberFormat="1" applyFont="1" applyFill="1" applyBorder="1" applyAlignment="1">
      <alignment horizontal="center" vertical="top"/>
    </xf>
    <xf numFmtId="164" fontId="24" fillId="5" borderId="10" xfId="0" applyNumberFormat="1" applyFont="1" applyFill="1" applyBorder="1" applyAlignment="1">
      <alignment horizontal="center" vertical="top"/>
    </xf>
    <xf numFmtId="164" fontId="16" fillId="5" borderId="10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10" xfId="0" applyNumberFormat="1" applyFont="1" applyFill="1" applyBorder="1" applyAlignment="1">
      <alignment horizontal="center" vertical="top"/>
    </xf>
    <xf numFmtId="164" fontId="24" fillId="5" borderId="10" xfId="0" applyNumberFormat="1" applyFont="1" applyFill="1" applyBorder="1" applyAlignment="1">
      <alignment horizontal="center" vertical="center"/>
    </xf>
    <xf numFmtId="164" fontId="19" fillId="6" borderId="10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10" xfId="0" applyNumberFormat="1" applyFont="1" applyFill="1" applyBorder="1" applyAlignment="1">
      <alignment horizontal="left" vertical="justify" wrapText="1"/>
    </xf>
    <xf numFmtId="0" fontId="24" fillId="4" borderId="10" xfId="0" applyFont="1" applyFill="1" applyBorder="1" applyAlignment="1">
      <alignment horizontal="left" wrapText="1"/>
    </xf>
    <xf numFmtId="165" fontId="19" fillId="4" borderId="10" xfId="0" applyNumberFormat="1" applyFont="1" applyFill="1" applyBorder="1" applyAlignment="1">
      <alignment horizontal="center" vertical="top"/>
    </xf>
    <xf numFmtId="164" fontId="16" fillId="4" borderId="10" xfId="0" applyNumberFormat="1" applyFont="1" applyFill="1" applyBorder="1" applyAlignment="1">
      <alignment horizontal="center"/>
    </xf>
    <xf numFmtId="164" fontId="24" fillId="4" borderId="10" xfId="0" applyNumberFormat="1" applyFont="1" applyFill="1" applyBorder="1" applyAlignment="1">
      <alignment horizontal="center"/>
    </xf>
    <xf numFmtId="0" fontId="35" fillId="4" borderId="10" xfId="0" applyFont="1" applyFill="1" applyBorder="1" applyAlignment="1">
      <alignment wrapText="1"/>
    </xf>
    <xf numFmtId="0" fontId="34" fillId="4" borderId="10" xfId="0" applyFont="1" applyFill="1" applyBorder="1" applyAlignment="1">
      <alignment vertical="top"/>
    </xf>
    <xf numFmtId="0" fontId="34" fillId="4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center" vertical="top"/>
    </xf>
    <xf numFmtId="164" fontId="19" fillId="4" borderId="10" xfId="1" applyNumberFormat="1" applyFont="1" applyFill="1" applyBorder="1" applyAlignment="1">
      <alignment horizontal="justify" vertical="center" wrapText="1"/>
    </xf>
    <xf numFmtId="164" fontId="19" fillId="4" borderId="10" xfId="1" applyNumberFormat="1" applyFont="1" applyFill="1" applyBorder="1" applyAlignment="1">
      <alignment horizontal="center" vertical="top"/>
    </xf>
    <xf numFmtId="2" fontId="26" fillId="4" borderId="10" xfId="0" applyNumberFormat="1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left" vertical="justify" wrapText="1"/>
    </xf>
    <xf numFmtId="164" fontId="23" fillId="4" borderId="10" xfId="0" applyNumberFormat="1" applyFont="1" applyFill="1" applyBorder="1" applyAlignment="1">
      <alignment horizontal="left" wrapText="1"/>
    </xf>
    <xf numFmtId="164" fontId="24" fillId="6" borderId="10" xfId="0" applyNumberFormat="1" applyFont="1" applyFill="1" applyBorder="1" applyAlignment="1">
      <alignment horizontal="left" wrapText="1"/>
    </xf>
    <xf numFmtId="164" fontId="19" fillId="6" borderId="10" xfId="1" applyNumberFormat="1" applyFont="1" applyFill="1" applyBorder="1" applyAlignment="1">
      <alignment horizontal="center" vertical="top" wrapText="1"/>
    </xf>
    <xf numFmtId="49" fontId="24" fillId="6" borderId="10" xfId="0" applyNumberFormat="1" applyFont="1" applyFill="1" applyBorder="1" applyAlignment="1">
      <alignment horizontal="center" vertical="top"/>
    </xf>
    <xf numFmtId="164" fontId="16" fillId="6" borderId="10" xfId="0" applyNumberFormat="1" applyFont="1" applyFill="1" applyBorder="1" applyAlignment="1">
      <alignment horizontal="left" wrapText="1"/>
    </xf>
    <xf numFmtId="164" fontId="20" fillId="6" borderId="10" xfId="1" applyNumberFormat="1" applyFont="1" applyFill="1" applyBorder="1" applyAlignment="1">
      <alignment horizontal="center" vertical="top" wrapText="1"/>
    </xf>
    <xf numFmtId="164" fontId="20" fillId="6" borderId="10" xfId="0" applyNumberFormat="1" applyFont="1" applyFill="1" applyBorder="1" applyAlignment="1">
      <alignment horizontal="center" vertical="top" wrapText="1"/>
    </xf>
    <xf numFmtId="49" fontId="16" fillId="6" borderId="10" xfId="0" applyNumberFormat="1" applyFont="1" applyFill="1" applyBorder="1" applyAlignment="1">
      <alignment horizontal="center" vertical="top"/>
    </xf>
    <xf numFmtId="164" fontId="20" fillId="6" borderId="10" xfId="0" applyNumberFormat="1" applyFont="1" applyFill="1" applyBorder="1" applyAlignment="1">
      <alignment horizontal="center" vertical="top"/>
    </xf>
    <xf numFmtId="0" fontId="34" fillId="4" borderId="10" xfId="0" applyFont="1" applyFill="1" applyBorder="1" applyAlignment="1">
      <alignment vertical="center" wrapText="1"/>
    </xf>
    <xf numFmtId="49" fontId="24" fillId="4" borderId="10" xfId="0" applyNumberFormat="1" applyFont="1" applyFill="1" applyBorder="1" applyAlignment="1">
      <alignment horizontal="center" vertical="center"/>
    </xf>
    <xf numFmtId="164" fontId="22" fillId="4" borderId="10" xfId="0" applyNumberFormat="1" applyFont="1" applyFill="1" applyBorder="1" applyAlignment="1">
      <alignment horizontal="left" vertical="top" wrapText="1"/>
    </xf>
    <xf numFmtId="164" fontId="20" fillId="4" borderId="10" xfId="0" applyNumberFormat="1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wrapText="1"/>
    </xf>
    <xf numFmtId="164" fontId="19" fillId="5" borderId="10" xfId="1" applyNumberFormat="1" applyFont="1" applyFill="1" applyBorder="1" applyAlignment="1">
      <alignment horizontal="center" vertical="top" wrapText="1"/>
    </xf>
    <xf numFmtId="49" fontId="24" fillId="5" borderId="10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10" xfId="0" applyNumberFormat="1" applyFont="1" applyFill="1" applyBorder="1" applyAlignment="1">
      <alignment horizontal="center" vertical="top" wrapText="1"/>
    </xf>
    <xf numFmtId="164" fontId="16" fillId="4" borderId="10" xfId="0" applyNumberFormat="1" applyFont="1" applyFill="1" applyBorder="1" applyAlignment="1">
      <alignment horizontal="center" vertical="top" wrapText="1"/>
    </xf>
    <xf numFmtId="164" fontId="24" fillId="5" borderId="10" xfId="0" applyNumberFormat="1" applyFont="1" applyFill="1" applyBorder="1" applyAlignment="1">
      <alignment horizontal="left" wrapText="1"/>
    </xf>
    <xf numFmtId="164" fontId="19" fillId="5" borderId="12" xfId="0" applyNumberFormat="1" applyFont="1" applyFill="1" applyBorder="1" applyAlignment="1">
      <alignment horizontal="center" vertical="top" wrapText="1"/>
    </xf>
    <xf numFmtId="164" fontId="16" fillId="5" borderId="10" xfId="0" applyNumberFormat="1" applyFont="1" applyFill="1" applyBorder="1" applyAlignment="1">
      <alignment wrapText="1"/>
    </xf>
    <xf numFmtId="164" fontId="20" fillId="5" borderId="12" xfId="0" applyNumberFormat="1" applyFont="1" applyFill="1" applyBorder="1" applyAlignment="1">
      <alignment horizontal="center" vertical="top" wrapText="1"/>
    </xf>
    <xf numFmtId="2" fontId="43" fillId="4" borderId="10" xfId="0" applyNumberFormat="1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>
      <alignment horizontal="left" wrapText="1"/>
    </xf>
    <xf numFmtId="164" fontId="19" fillId="5" borderId="10" xfId="0" applyNumberFormat="1" applyFont="1" applyFill="1" applyBorder="1" applyAlignment="1">
      <alignment horizontal="left" vertical="top" wrapText="1"/>
    </xf>
    <xf numFmtId="164" fontId="24" fillId="5" borderId="10" xfId="0" applyNumberFormat="1" applyFont="1" applyFill="1" applyBorder="1" applyAlignment="1">
      <alignment wrapText="1"/>
    </xf>
    <xf numFmtId="164" fontId="19" fillId="5" borderId="10" xfId="0" applyNumberFormat="1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top"/>
    </xf>
    <xf numFmtId="164" fontId="35" fillId="4" borderId="10" xfId="0" applyNumberFormat="1" applyFont="1" applyFill="1" applyBorder="1" applyAlignment="1">
      <alignment horizontal="left" vertical="center" wrapText="1"/>
    </xf>
    <xf numFmtId="164" fontId="16" fillId="4" borderId="10" xfId="0" applyNumberFormat="1" applyFont="1" applyFill="1" applyBorder="1" applyAlignment="1">
      <alignment horizontal="left" vertical="top"/>
    </xf>
    <xf numFmtId="164" fontId="22" fillId="4" borderId="10" xfId="1" applyNumberFormat="1" applyFont="1" applyFill="1" applyBorder="1" applyAlignment="1">
      <alignment horizontal="justify" vertical="center" wrapText="1"/>
    </xf>
    <xf numFmtId="0" fontId="50" fillId="5" borderId="10" xfId="0" applyFont="1" applyFill="1" applyBorder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0" fontId="51" fillId="5" borderId="10" xfId="0" applyFont="1" applyFill="1" applyBorder="1" applyAlignment="1">
      <alignment wrapText="1"/>
    </xf>
    <xf numFmtId="165" fontId="24" fillId="0" borderId="1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52" fillId="0" borderId="0" xfId="0" applyNumberFormat="1" applyFont="1" applyFill="1"/>
    <xf numFmtId="165" fontId="16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wrapText="1"/>
    </xf>
    <xf numFmtId="49" fontId="16" fillId="0" borderId="18" xfId="0" applyNumberFormat="1" applyFont="1" applyFill="1" applyBorder="1" applyAlignment="1">
      <alignment horizontal="center" vertical="top"/>
    </xf>
    <xf numFmtId="164" fontId="16" fillId="0" borderId="18" xfId="0" applyNumberFormat="1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horizontal="center" vertical="top" wrapText="1"/>
    </xf>
    <xf numFmtId="164" fontId="16" fillId="0" borderId="10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 vertical="top"/>
    </xf>
    <xf numFmtId="164" fontId="24" fillId="0" borderId="16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20" fillId="0" borderId="10" xfId="1" applyNumberFormat="1" applyFont="1" applyFill="1" applyBorder="1" applyAlignment="1">
      <alignment horizontal="center" vertical="top" wrapText="1"/>
    </xf>
    <xf numFmtId="165" fontId="34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2" fontId="26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20" fillId="0" borderId="10" xfId="1" applyNumberFormat="1" applyFont="1" applyFill="1" applyBorder="1" applyAlignment="1">
      <alignment horizontal="justify" vertical="center" wrapText="1"/>
    </xf>
    <xf numFmtId="49" fontId="19" fillId="0" borderId="10" xfId="1" applyNumberFormat="1" applyFont="1" applyFill="1" applyBorder="1" applyAlignment="1">
      <alignment horizontal="justify" vertical="center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wrapText="1"/>
    </xf>
    <xf numFmtId="165" fontId="19" fillId="0" borderId="10" xfId="0" applyNumberFormat="1" applyFont="1" applyFill="1" applyBorder="1" applyAlignment="1">
      <alignment horizontal="center" vertical="top"/>
    </xf>
    <xf numFmtId="0" fontId="42" fillId="0" borderId="0" xfId="0" applyFont="1" applyFill="1" applyAlignment="1"/>
    <xf numFmtId="0" fontId="42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/>
    </xf>
    <xf numFmtId="164" fontId="20" fillId="0" borderId="1" xfId="0" applyNumberFormat="1" applyFont="1" applyFill="1" applyBorder="1" applyAlignment="1">
      <alignment horizontal="center" vertical="top" wrapText="1"/>
    </xf>
    <xf numFmtId="167" fontId="19" fillId="0" borderId="10" xfId="0" applyNumberFormat="1" applyFont="1" applyFill="1" applyBorder="1" applyAlignment="1">
      <alignment horizontal="left" vertical="top" wrapText="1"/>
    </xf>
    <xf numFmtId="167" fontId="20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64" fontId="34" fillId="0" borderId="10" xfId="0" applyNumberFormat="1" applyFont="1" applyFill="1" applyBorder="1" applyAlignment="1">
      <alignment horizontal="center" vertical="top"/>
    </xf>
    <xf numFmtId="167" fontId="20" fillId="0" borderId="10" xfId="0" applyNumberFormat="1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center" vertical="top"/>
    </xf>
    <xf numFmtId="164" fontId="19" fillId="0" borderId="12" xfId="0" applyNumberFormat="1" applyFont="1" applyFill="1" applyBorder="1" applyAlignment="1">
      <alignment horizontal="center" vertical="top"/>
    </xf>
    <xf numFmtId="164" fontId="20" fillId="0" borderId="19" xfId="0" applyNumberFormat="1" applyFont="1" applyFill="1" applyBorder="1" applyAlignment="1">
      <alignment horizontal="center" vertical="top"/>
    </xf>
    <xf numFmtId="164" fontId="20" fillId="0" borderId="12" xfId="0" applyNumberFormat="1" applyFont="1" applyFill="1" applyBorder="1" applyAlignment="1">
      <alignment horizontal="center" vertical="top"/>
    </xf>
    <xf numFmtId="164" fontId="20" fillId="0" borderId="19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left" wrapText="1"/>
    </xf>
    <xf numFmtId="164" fontId="20" fillId="0" borderId="12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justify" wrapText="1"/>
    </xf>
    <xf numFmtId="49" fontId="24" fillId="0" borderId="10" xfId="0" applyNumberFormat="1" applyFont="1" applyFill="1" applyBorder="1" applyAlignment="1">
      <alignment horizontal="center" vertical="top" wrapText="1"/>
    </xf>
    <xf numFmtId="164" fontId="16" fillId="0" borderId="15" xfId="0" applyNumberFormat="1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 vertical="top"/>
    </xf>
    <xf numFmtId="0" fontId="51" fillId="0" borderId="40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/>
    <xf numFmtId="0" fontId="2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 vertical="top" wrapText="1"/>
    </xf>
    <xf numFmtId="164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justify" wrapText="1"/>
    </xf>
    <xf numFmtId="49" fontId="51" fillId="0" borderId="10" xfId="0" applyNumberFormat="1" applyFont="1" applyFill="1" applyBorder="1" applyAlignment="1">
      <alignment horizontal="left" vertical="top" wrapText="1"/>
    </xf>
    <xf numFmtId="164" fontId="51" fillId="0" borderId="12" xfId="0" applyNumberFormat="1" applyFont="1" applyFill="1" applyBorder="1" applyAlignment="1">
      <alignment horizontal="center" vertical="top" wrapText="1"/>
    </xf>
    <xf numFmtId="166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wrapText="1"/>
    </xf>
    <xf numFmtId="0" fontId="51" fillId="0" borderId="41" xfId="0" applyFont="1" applyFill="1" applyBorder="1" applyAlignment="1">
      <alignment horizontal="center" vertical="top"/>
    </xf>
    <xf numFmtId="164" fontId="51" fillId="0" borderId="10" xfId="0" applyNumberFormat="1" applyFont="1" applyFill="1" applyBorder="1" applyAlignment="1">
      <alignment horizontal="center" vertical="top"/>
    </xf>
    <xf numFmtId="164" fontId="51" fillId="0" borderId="10" xfId="0" applyNumberFormat="1" applyFont="1" applyFill="1" applyBorder="1" applyAlignment="1">
      <alignment horizontal="left" wrapText="1"/>
    </xf>
    <xf numFmtId="164" fontId="53" fillId="0" borderId="0" xfId="0" applyNumberFormat="1" applyFont="1" applyFill="1"/>
    <xf numFmtId="164" fontId="47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top"/>
    </xf>
    <xf numFmtId="164" fontId="16" fillId="0" borderId="0" xfId="0" applyNumberFormat="1" applyFont="1" applyFill="1" applyAlignment="1">
      <alignment horizontal="center"/>
    </xf>
    <xf numFmtId="164" fontId="19" fillId="0" borderId="10" xfId="1" applyNumberFormat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 horizontal="center" vertical="justify" wrapText="1"/>
    </xf>
    <xf numFmtId="0" fontId="16" fillId="0" borderId="10" xfId="0" applyFont="1" applyFill="1" applyBorder="1" applyAlignment="1">
      <alignment horizontal="center" wrapText="1"/>
    </xf>
    <xf numFmtId="164" fontId="24" fillId="0" borderId="10" xfId="0" applyNumberFormat="1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6" fontId="51" fillId="0" borderId="10" xfId="0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left" vertical="top"/>
    </xf>
    <xf numFmtId="0" fontId="45" fillId="0" borderId="0" xfId="0" applyFont="1" applyFill="1"/>
    <xf numFmtId="0" fontId="31" fillId="0" borderId="0" xfId="0" applyFont="1" applyFill="1"/>
    <xf numFmtId="164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left" vertical="top"/>
    </xf>
    <xf numFmtId="49" fontId="26" fillId="0" borderId="1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right" vertical="top"/>
    </xf>
    <xf numFmtId="164" fontId="19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/>
    </xf>
    <xf numFmtId="164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left" vertical="center" wrapText="1"/>
    </xf>
    <xf numFmtId="167" fontId="49" fillId="0" borderId="10" xfId="0" applyNumberFormat="1" applyFont="1" applyFill="1" applyBorder="1" applyAlignment="1">
      <alignment horizontal="left" vertical="top" wrapText="1"/>
    </xf>
    <xf numFmtId="164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top"/>
    </xf>
    <xf numFmtId="167" fontId="20" fillId="8" borderId="10" xfId="0" applyNumberFormat="1" applyFont="1" applyFill="1" applyBorder="1" applyAlignment="1">
      <alignment horizontal="left" vertical="top" wrapText="1"/>
    </xf>
    <xf numFmtId="164" fontId="20" fillId="8" borderId="1" xfId="0" applyNumberFormat="1" applyFont="1" applyFill="1" applyBorder="1" applyAlignment="1">
      <alignment horizontal="center" vertical="top" wrapText="1"/>
    </xf>
    <xf numFmtId="164" fontId="20" fillId="8" borderId="10" xfId="0" applyNumberFormat="1" applyFont="1" applyFill="1" applyBorder="1" applyAlignment="1">
      <alignment horizontal="center" vertical="top"/>
    </xf>
    <xf numFmtId="164" fontId="20" fillId="8" borderId="44" xfId="0" applyNumberFormat="1" applyFont="1" applyFill="1" applyBorder="1" applyAlignment="1">
      <alignment horizontal="center" vertical="top" wrapText="1"/>
    </xf>
    <xf numFmtId="49" fontId="20" fillId="8" borderId="10" xfId="0" applyNumberFormat="1" applyFont="1" applyFill="1" applyBorder="1" applyAlignment="1">
      <alignment horizontal="center" vertical="top" wrapText="1"/>
    </xf>
    <xf numFmtId="49" fontId="20" fillId="8" borderId="10" xfId="0" applyNumberFormat="1" applyFont="1" applyFill="1" applyBorder="1" applyAlignment="1">
      <alignment horizontal="left" vertical="top" wrapText="1"/>
    </xf>
    <xf numFmtId="0" fontId="29" fillId="2" borderId="29" xfId="0" applyFont="1" applyFill="1" applyBorder="1" applyAlignment="1">
      <alignment vertical="top" wrapText="1"/>
    </xf>
    <xf numFmtId="0" fontId="29" fillId="2" borderId="1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top" wrapText="1"/>
    </xf>
    <xf numFmtId="164" fontId="16" fillId="8" borderId="10" xfId="0" applyNumberFormat="1" applyFont="1" applyFill="1" applyBorder="1" applyAlignment="1">
      <alignment horizontal="center" vertical="top"/>
    </xf>
    <xf numFmtId="0" fontId="16" fillId="8" borderId="0" xfId="0" applyFont="1" applyFill="1"/>
    <xf numFmtId="164" fontId="24" fillId="8" borderId="10" xfId="0" applyNumberFormat="1" applyFont="1" applyFill="1" applyBorder="1" applyAlignment="1">
      <alignment horizontal="center" vertical="top"/>
    </xf>
    <xf numFmtId="164" fontId="16" fillId="0" borderId="19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0" fontId="23" fillId="2" borderId="13" xfId="0" applyFont="1" applyFill="1" applyBorder="1" applyAlignment="1">
      <alignment vertical="top" wrapText="1"/>
    </xf>
    <xf numFmtId="0" fontId="23" fillId="2" borderId="23" xfId="0" applyFont="1" applyFill="1" applyBorder="1" applyAlignment="1">
      <alignment vertical="top" wrapText="1"/>
    </xf>
    <xf numFmtId="49" fontId="23" fillId="2" borderId="10" xfId="0" applyNumberFormat="1" applyFont="1" applyFill="1" applyBorder="1" applyAlignment="1">
      <alignment horizontal="left" vertical="center" wrapText="1"/>
    </xf>
    <xf numFmtId="164" fontId="45" fillId="2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64" fontId="20" fillId="0" borderId="42" xfId="1" applyNumberFormat="1" applyFont="1" applyFill="1" applyBorder="1" applyAlignment="1">
      <alignment horizontal="center" vertical="top" wrapText="1"/>
    </xf>
    <xf numFmtId="164" fontId="20" fillId="0" borderId="43" xfId="0" applyNumberFormat="1" applyFont="1" applyFill="1" applyBorder="1" applyAlignment="1">
      <alignment horizontal="center" vertical="top" wrapText="1"/>
    </xf>
    <xf numFmtId="164" fontId="20" fillId="0" borderId="42" xfId="0" applyNumberFormat="1" applyFont="1" applyFill="1" applyBorder="1" applyAlignment="1">
      <alignment horizontal="center" vertical="top" wrapText="1"/>
    </xf>
    <xf numFmtId="49" fontId="16" fillId="0" borderId="43" xfId="0" applyNumberFormat="1" applyFont="1" applyFill="1" applyBorder="1" applyAlignment="1">
      <alignment horizontal="center" vertical="top"/>
    </xf>
    <xf numFmtId="164" fontId="19" fillId="0" borderId="11" xfId="0" applyNumberFormat="1" applyFont="1" applyFill="1" applyBorder="1" applyAlignment="1">
      <alignment horizontal="center" vertical="top"/>
    </xf>
    <xf numFmtId="164" fontId="20" fillId="0" borderId="11" xfId="0" applyNumberFormat="1" applyFont="1" applyFill="1" applyBorder="1" applyAlignment="1">
      <alignment horizontal="center" vertical="top"/>
    </xf>
    <xf numFmtId="164" fontId="20" fillId="0" borderId="44" xfId="0" applyNumberFormat="1" applyFont="1" applyFill="1" applyBorder="1" applyAlignment="1">
      <alignment horizontal="center" vertical="top" wrapText="1"/>
    </xf>
    <xf numFmtId="0" fontId="57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36" fillId="2" borderId="0" xfId="0" applyNumberFormat="1" applyFont="1" applyFill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center" vertical="top" wrapText="1"/>
    </xf>
    <xf numFmtId="164" fontId="39" fillId="2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165" fontId="26" fillId="0" borderId="12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49" fontId="26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/>
    <xf numFmtId="164" fontId="19" fillId="0" borderId="1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166" fontId="19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164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0/&#1056;&#1077;&#1096;&#1077;&#1085;&#1080;&#1103;/&#1080;&#1093;&#1079;&#1084;&#1077;&#1085;&#1077;&#1085;&#1080;&#1077;%206/&#1087;&#1088;&#1080;&#1083;&#1086;&#1078;&#1077;&#1085;&#1080;&#1103;%20&#1074;&#1089;&#1077;%20&#1082;%20&#1056;&#1057;&#1044;&#8470;%2048%20&#1086;&#1090;%2014.08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7">
          <cell r="A127" t="str">
            <v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v>
          </cell>
          <cell r="B127" t="str">
            <v>03</v>
          </cell>
          <cell r="C127" t="str">
            <v>09</v>
          </cell>
          <cell r="D127" t="str">
            <v>13 1 01 60110</v>
          </cell>
          <cell r="F127">
            <v>20</v>
          </cell>
          <cell r="G127">
            <v>0</v>
          </cell>
          <cell r="H127">
            <v>0</v>
          </cell>
        </row>
        <row r="128">
          <cell r="A128" t="str">
            <v>Иные закупки товаров, работ и услуг для обеспечения государственных (муниципальных) нужд</v>
          </cell>
          <cell r="B128" t="str">
            <v>03</v>
          </cell>
          <cell r="C128" t="str">
            <v>09</v>
          </cell>
          <cell r="D128" t="str">
            <v>13 1 01 60110</v>
          </cell>
          <cell r="E128" t="str">
            <v>240</v>
          </cell>
          <cell r="F128">
            <v>20</v>
          </cell>
          <cell r="G128">
            <v>0</v>
          </cell>
          <cell r="H128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="91" zoomScaleNormal="91" workbookViewId="0">
      <selection activeCell="A6" sqref="A6:F6"/>
    </sheetView>
  </sheetViews>
  <sheetFormatPr defaultRowHeight="15"/>
  <cols>
    <col min="1" max="1" width="33" customWidth="1"/>
    <col min="2" max="2" width="69.7109375" customWidth="1"/>
    <col min="3" max="3" width="10.5703125" customWidth="1"/>
    <col min="4" max="4" width="9.28515625" style="1" customWidth="1"/>
    <col min="5" max="5" width="10.28515625" style="1" customWidth="1"/>
    <col min="6" max="6" width="13.42578125" style="1" customWidth="1"/>
    <col min="7" max="7" width="10" bestFit="1" customWidth="1"/>
  </cols>
  <sheetData>
    <row r="1" spans="1:6" ht="15.75">
      <c r="A1" s="52"/>
      <c r="B1" s="509" t="s">
        <v>606</v>
      </c>
      <c r="C1" s="509"/>
      <c r="D1" s="509"/>
      <c r="E1" s="509"/>
      <c r="F1" s="509"/>
    </row>
    <row r="2" spans="1:6" ht="2.25" customHeight="1">
      <c r="A2" s="52"/>
      <c r="B2" s="520"/>
      <c r="C2" s="520"/>
      <c r="D2" s="521" t="s">
        <v>605</v>
      </c>
      <c r="E2" s="521"/>
      <c r="F2" s="521"/>
    </row>
    <row r="3" spans="1:6" ht="15.75">
      <c r="A3" s="454"/>
      <c r="B3" s="520"/>
      <c r="C3" s="520"/>
      <c r="D3" s="521" t="s">
        <v>607</v>
      </c>
      <c r="E3" s="521"/>
      <c r="F3" s="521"/>
    </row>
    <row r="4" spans="1:6" ht="15.75">
      <c r="A4" s="52"/>
      <c r="B4" s="509" t="s">
        <v>608</v>
      </c>
      <c r="C4" s="509"/>
      <c r="D4" s="509"/>
      <c r="E4" s="509"/>
      <c r="F4" s="509"/>
    </row>
    <row r="5" spans="1:6" ht="15.75">
      <c r="A5" s="52"/>
      <c r="B5" s="361"/>
      <c r="C5" s="509" t="s">
        <v>609</v>
      </c>
      <c r="D5" s="510"/>
      <c r="E5" s="510"/>
      <c r="F5" s="510"/>
    </row>
    <row r="6" spans="1:6">
      <c r="A6" s="509" t="s">
        <v>690</v>
      </c>
      <c r="B6" s="519"/>
      <c r="C6" s="519"/>
      <c r="D6" s="519"/>
      <c r="E6" s="519"/>
      <c r="F6" s="519"/>
    </row>
    <row r="8" spans="1:6">
      <c r="B8" s="518"/>
      <c r="C8" s="518"/>
    </row>
    <row r="10" spans="1:6" s="4" customFormat="1" ht="20.25" customHeight="1">
      <c r="A10" s="516" t="s">
        <v>84</v>
      </c>
      <c r="B10" s="516"/>
      <c r="C10" s="516"/>
      <c r="D10" s="516"/>
      <c r="E10" s="516"/>
      <c r="F10" s="3"/>
    </row>
    <row r="11" spans="1:6" s="4" customFormat="1" ht="20.25" customHeight="1">
      <c r="A11" s="516"/>
      <c r="B11" s="516"/>
      <c r="C11" s="516"/>
      <c r="D11" s="516"/>
      <c r="E11" s="516"/>
      <c r="F11" s="3"/>
    </row>
    <row r="12" spans="1:6" s="4" customFormat="1" ht="20.25" customHeight="1">
      <c r="A12" s="516"/>
      <c r="B12" s="516"/>
      <c r="C12" s="516"/>
      <c r="D12" s="516"/>
      <c r="E12" s="516"/>
      <c r="F12" s="3"/>
    </row>
    <row r="13" spans="1:6" ht="60" customHeight="1" thickBot="1">
      <c r="A13" s="517"/>
      <c r="B13" s="517"/>
      <c r="C13" s="517"/>
      <c r="D13" s="517"/>
      <c r="E13" s="517"/>
    </row>
    <row r="14" spans="1:6" s="6" customFormat="1" ht="18.75" customHeight="1">
      <c r="A14" s="514" t="s">
        <v>528</v>
      </c>
      <c r="B14" s="514" t="s">
        <v>195</v>
      </c>
      <c r="C14" s="511" t="s">
        <v>520</v>
      </c>
      <c r="D14" s="512"/>
      <c r="E14" s="513"/>
      <c r="F14" s="5"/>
    </row>
    <row r="15" spans="1:6" s="6" customFormat="1" ht="15.75" customHeight="1" thickBot="1">
      <c r="A15" s="515"/>
      <c r="B15" s="515"/>
      <c r="C15" s="42" t="s">
        <v>522</v>
      </c>
      <c r="D15" s="42" t="s">
        <v>523</v>
      </c>
      <c r="E15" s="43" t="s">
        <v>85</v>
      </c>
      <c r="F15" s="5"/>
    </row>
    <row r="16" spans="1:6" s="6" customFormat="1" ht="19.5" hidden="1" thickBot="1">
      <c r="A16" s="7" t="s">
        <v>476</v>
      </c>
      <c r="B16" s="44" t="s">
        <v>477</v>
      </c>
      <c r="C16" s="47">
        <v>1800</v>
      </c>
      <c r="D16" s="48"/>
      <c r="E16" s="48"/>
      <c r="F16" s="5"/>
    </row>
    <row r="17" spans="1:6" s="6" customFormat="1" ht="33" hidden="1">
      <c r="A17" s="7" t="s">
        <v>478</v>
      </c>
      <c r="B17" s="45" t="s">
        <v>479</v>
      </c>
      <c r="C17" s="49"/>
      <c r="D17" s="48"/>
      <c r="E17" s="48"/>
      <c r="F17" s="5"/>
    </row>
    <row r="18" spans="1:6" s="9" customFormat="1" ht="18.75" hidden="1">
      <c r="A18" s="7" t="s">
        <v>476</v>
      </c>
      <c r="B18" s="44" t="s">
        <v>477</v>
      </c>
      <c r="C18" s="47"/>
      <c r="D18" s="50"/>
      <c r="E18" s="50"/>
      <c r="F18" s="8"/>
    </row>
    <row r="19" spans="1:6" s="9" customFormat="1" ht="33" hidden="1">
      <c r="A19" s="7" t="s">
        <v>478</v>
      </c>
      <c r="B19" s="45" t="s">
        <v>479</v>
      </c>
      <c r="C19" s="49"/>
      <c r="D19" s="50"/>
      <c r="E19" s="50"/>
      <c r="F19" s="8"/>
    </row>
    <row r="20" spans="1:6" s="9" customFormat="1" ht="18.75" hidden="1">
      <c r="A20" s="7" t="s">
        <v>476</v>
      </c>
      <c r="B20" s="44" t="s">
        <v>477</v>
      </c>
      <c r="C20" s="47"/>
      <c r="D20" s="50"/>
      <c r="E20" s="50"/>
      <c r="F20" s="8"/>
    </row>
    <row r="21" spans="1:6" s="9" customFormat="1" ht="33" hidden="1">
      <c r="A21" s="7" t="s">
        <v>478</v>
      </c>
      <c r="B21" s="45" t="s">
        <v>479</v>
      </c>
      <c r="C21" s="49"/>
      <c r="D21" s="50"/>
      <c r="E21" s="50"/>
      <c r="F21" s="8"/>
    </row>
    <row r="22" spans="1:6" s="9" customFormat="1" ht="18.75" hidden="1">
      <c r="A22" s="7" t="s">
        <v>476</v>
      </c>
      <c r="B22" s="44" t="s">
        <v>477</v>
      </c>
      <c r="C22" s="47"/>
      <c r="D22" s="50"/>
      <c r="E22" s="50"/>
      <c r="F22" s="8"/>
    </row>
    <row r="23" spans="1:6" s="9" customFormat="1" ht="33" hidden="1">
      <c r="A23" s="7" t="s">
        <v>478</v>
      </c>
      <c r="B23" s="45" t="s">
        <v>479</v>
      </c>
      <c r="C23" s="49"/>
      <c r="D23" s="50"/>
      <c r="E23" s="50"/>
      <c r="F23" s="8"/>
    </row>
    <row r="24" spans="1:6" s="9" customFormat="1" ht="18.75" hidden="1">
      <c r="A24" s="7" t="s">
        <v>476</v>
      </c>
      <c r="B24" s="44" t="s">
        <v>477</v>
      </c>
      <c r="C24" s="47"/>
      <c r="D24" s="50"/>
      <c r="E24" s="50"/>
      <c r="F24" s="8"/>
    </row>
    <row r="25" spans="1:6" s="9" customFormat="1" ht="33" hidden="1">
      <c r="A25" s="7" t="s">
        <v>478</v>
      </c>
      <c r="B25" s="45" t="s">
        <v>479</v>
      </c>
      <c r="C25" s="49"/>
      <c r="D25" s="50"/>
      <c r="E25" s="50"/>
      <c r="F25" s="8"/>
    </row>
    <row r="26" spans="1:6" s="9" customFormat="1" ht="18.75" hidden="1">
      <c r="A26" s="7" t="s">
        <v>476</v>
      </c>
      <c r="B26" s="44" t="s">
        <v>477</v>
      </c>
      <c r="C26" s="47"/>
      <c r="D26" s="50"/>
      <c r="E26" s="50"/>
      <c r="F26" s="8"/>
    </row>
    <row r="27" spans="1:6" s="9" customFormat="1" ht="33">
      <c r="A27" s="7" t="s">
        <v>478</v>
      </c>
      <c r="B27" s="45" t="s">
        <v>479</v>
      </c>
      <c r="C27" s="49">
        <v>3834.5</v>
      </c>
      <c r="D27" s="49">
        <v>0</v>
      </c>
      <c r="E27" s="49">
        <v>0</v>
      </c>
      <c r="F27" s="8"/>
    </row>
    <row r="28" spans="1:6" s="12" customFormat="1" ht="19.5" thickBot="1">
      <c r="A28" s="10"/>
      <c r="B28" s="46" t="s">
        <v>480</v>
      </c>
      <c r="C28" s="51">
        <f>C27</f>
        <v>3834.5</v>
      </c>
      <c r="D28" s="51">
        <f>D27</f>
        <v>0</v>
      </c>
      <c r="E28" s="51">
        <f>E27</f>
        <v>0</v>
      </c>
      <c r="F28" s="11"/>
    </row>
    <row r="29" spans="1:6" s="4" customFormat="1" ht="12.75">
      <c r="A29" s="13"/>
      <c r="B29" s="13"/>
      <c r="C29" s="14"/>
      <c r="D29" s="14"/>
      <c r="E29" s="14"/>
      <c r="F29" s="3"/>
    </row>
    <row r="30" spans="1:6">
      <c r="A30" s="1"/>
      <c r="B30" s="1"/>
      <c r="C30" s="15"/>
      <c r="D30" s="15"/>
      <c r="E30" s="15"/>
    </row>
    <row r="31" spans="1:6" s="4" customFormat="1" ht="12.75">
      <c r="A31" s="3"/>
      <c r="B31" s="3"/>
      <c r="C31" s="14"/>
      <c r="D31" s="14"/>
      <c r="E31" s="14"/>
      <c r="F31" s="3"/>
    </row>
    <row r="32" spans="1:6">
      <c r="A32" s="1"/>
      <c r="B32" s="1"/>
      <c r="C32" s="15"/>
      <c r="D32" s="15"/>
      <c r="E32" s="15"/>
    </row>
    <row r="33" spans="1:6">
      <c r="A33" s="1"/>
      <c r="B33" s="1"/>
      <c r="C33" s="15"/>
      <c r="D33" s="15"/>
      <c r="E33" s="15"/>
    </row>
    <row r="34" spans="1:6" s="4" customFormat="1" ht="12.75">
      <c r="A34" s="3"/>
      <c r="B34" s="3"/>
      <c r="C34" s="14"/>
      <c r="D34" s="14"/>
      <c r="E34" s="14"/>
      <c r="F34" s="3"/>
    </row>
    <row r="35" spans="1:6" s="4" customFormat="1" ht="12.75">
      <c r="A35" s="3"/>
      <c r="B35" s="3"/>
      <c r="C35" s="14"/>
      <c r="D35" s="14"/>
      <c r="E35" s="14"/>
      <c r="F35" s="3"/>
    </row>
    <row r="36" spans="1:6" s="4" customFormat="1" ht="16.5">
      <c r="A36" s="16"/>
      <c r="B36" s="17"/>
      <c r="C36" s="18"/>
      <c r="D36" s="19"/>
      <c r="E36" s="19"/>
      <c r="F36" s="19"/>
    </row>
    <row r="37" spans="1:6" s="4" customFormat="1" ht="16.5">
      <c r="A37" s="19"/>
      <c r="B37" s="17"/>
      <c r="C37" s="18"/>
      <c r="D37" s="19"/>
      <c r="E37" s="19"/>
      <c r="F37" s="3"/>
    </row>
    <row r="38" spans="1:6" s="4" customFormat="1">
      <c r="A38" s="3"/>
      <c r="B38" s="3"/>
      <c r="C38" s="14"/>
      <c r="D38" s="14"/>
      <c r="E38" s="19"/>
      <c r="F38" s="3"/>
    </row>
    <row r="39" spans="1:6" s="4" customFormat="1" ht="15.75">
      <c r="A39" s="3"/>
      <c r="B39" s="20"/>
      <c r="C39" s="14"/>
      <c r="D39" s="14"/>
      <c r="E39" s="19"/>
      <c r="F39" s="3"/>
    </row>
    <row r="40" spans="1:6" s="4" customFormat="1" ht="15.75">
      <c r="A40" s="3"/>
      <c r="B40" s="3"/>
      <c r="C40" s="21"/>
      <c r="D40" s="14"/>
      <c r="E40" s="19"/>
      <c r="F40" s="14"/>
    </row>
    <row r="41" spans="1:6" s="4" customFormat="1">
      <c r="A41" s="3"/>
      <c r="B41" s="3"/>
      <c r="C41" s="14"/>
      <c r="D41" s="14"/>
      <c r="E41" s="19"/>
      <c r="F41" s="14"/>
    </row>
    <row r="42" spans="1:6" s="4" customFormat="1" ht="15.75">
      <c r="A42" s="22"/>
      <c r="B42" s="23"/>
      <c r="C42" s="2"/>
      <c r="D42" s="16"/>
      <c r="E42" s="19"/>
      <c r="F42" s="16"/>
    </row>
    <row r="43" spans="1:6" s="4" customFormat="1">
      <c r="A43" s="1"/>
      <c r="B43" s="24"/>
      <c r="C43" s="15"/>
      <c r="D43" s="15"/>
      <c r="E43" s="19"/>
      <c r="F43" s="14"/>
    </row>
    <row r="44" spans="1:6" s="4" customFormat="1">
      <c r="A44" s="25"/>
      <c r="B44" s="25"/>
      <c r="C44" s="26"/>
      <c r="D44" s="27"/>
      <c r="E44" s="19"/>
      <c r="F44" s="14"/>
    </row>
    <row r="45" spans="1:6" s="4" customFormat="1">
      <c r="A45" s="25"/>
      <c r="B45" s="25"/>
      <c r="C45" s="26"/>
      <c r="D45" s="27"/>
      <c r="E45" s="19"/>
      <c r="F45" s="14"/>
    </row>
    <row r="46" spans="1:6" s="4" customFormat="1">
      <c r="A46" s="25"/>
      <c r="B46" s="25"/>
      <c r="C46" s="26"/>
      <c r="D46" s="27"/>
      <c r="E46" s="19"/>
      <c r="F46" s="14"/>
    </row>
    <row r="47" spans="1:6" s="4" customFormat="1">
      <c r="A47" s="25"/>
      <c r="B47" s="25"/>
      <c r="C47" s="3"/>
      <c r="D47" s="27"/>
      <c r="E47" s="19"/>
      <c r="F47" s="14"/>
    </row>
    <row r="48" spans="1:6" s="4" customFormat="1">
      <c r="A48" s="25"/>
      <c r="B48" s="25"/>
      <c r="C48" s="26"/>
      <c r="D48" s="27"/>
      <c r="E48" s="19"/>
      <c r="F48" s="14"/>
    </row>
    <row r="49" spans="1:7" s="4" customFormat="1">
      <c r="A49" s="25"/>
      <c r="B49" s="25"/>
      <c r="C49" s="26"/>
      <c r="D49" s="27"/>
      <c r="E49" s="19"/>
      <c r="F49" s="14"/>
    </row>
    <row r="50" spans="1:7" s="4" customFormat="1">
      <c r="A50" s="25"/>
      <c r="B50" s="25"/>
      <c r="C50" s="26"/>
      <c r="D50" s="27"/>
      <c r="E50" s="19"/>
      <c r="F50" s="14"/>
    </row>
    <row r="51" spans="1:7" s="4" customFormat="1">
      <c r="A51" s="25"/>
      <c r="B51" s="25"/>
      <c r="C51" s="26"/>
      <c r="D51" s="27"/>
      <c r="E51" s="19"/>
      <c r="F51" s="14"/>
    </row>
    <row r="52" spans="1:7" s="4" customFormat="1">
      <c r="A52" s="25"/>
      <c r="B52" s="25"/>
      <c r="C52" s="26"/>
      <c r="D52" s="27"/>
      <c r="E52" s="19"/>
      <c r="F52" s="14"/>
    </row>
    <row r="53" spans="1:7" s="4" customFormat="1">
      <c r="A53" s="25"/>
      <c r="B53" s="25"/>
      <c r="C53" s="26"/>
      <c r="D53" s="27"/>
      <c r="E53" s="19"/>
      <c r="F53" s="14"/>
    </row>
    <row r="54" spans="1:7" s="4" customFormat="1">
      <c r="A54" s="25"/>
      <c r="B54" s="25"/>
      <c r="C54" s="26"/>
      <c r="D54" s="27"/>
      <c r="E54" s="19"/>
      <c r="F54" s="14"/>
    </row>
    <row r="55" spans="1:7" s="4" customFormat="1">
      <c r="A55" s="25"/>
      <c r="B55" s="25"/>
      <c r="C55" s="26"/>
      <c r="D55" s="27"/>
      <c r="E55" s="19"/>
      <c r="F55" s="14"/>
    </row>
    <row r="56" spans="1:7" s="4" customFormat="1">
      <c r="A56" s="25"/>
      <c r="B56" s="25"/>
      <c r="C56" s="26"/>
      <c r="D56" s="27"/>
      <c r="E56" s="19"/>
      <c r="F56" s="14"/>
    </row>
    <row r="57" spans="1:7" s="4" customFormat="1">
      <c r="A57" s="25"/>
      <c r="B57" s="25"/>
      <c r="C57" s="26"/>
      <c r="D57" s="27"/>
      <c r="E57" s="19"/>
      <c r="F57" s="14"/>
    </row>
    <row r="58" spans="1:7" s="4" customFormat="1">
      <c r="A58" s="25"/>
      <c r="B58" s="25"/>
      <c r="C58" s="26"/>
      <c r="D58" s="27"/>
      <c r="E58" s="19"/>
      <c r="F58" s="14"/>
    </row>
    <row r="59" spans="1:7" s="4" customFormat="1">
      <c r="A59" s="25"/>
      <c r="B59" s="25"/>
      <c r="C59" s="26"/>
      <c r="D59" s="27"/>
      <c r="E59" s="19"/>
      <c r="F59" s="14"/>
    </row>
    <row r="60" spans="1:7" s="4" customFormat="1">
      <c r="A60" s="25"/>
      <c r="B60" s="25"/>
      <c r="C60" s="26"/>
      <c r="D60" s="27"/>
      <c r="E60" s="19"/>
      <c r="F60" s="14"/>
    </row>
    <row r="61" spans="1:7" s="4" customFormat="1">
      <c r="A61" s="25"/>
      <c r="B61" s="25"/>
      <c r="C61" s="26"/>
      <c r="D61" s="27"/>
      <c r="E61" s="19"/>
      <c r="F61" s="14"/>
    </row>
    <row r="62" spans="1:7" s="4" customFormat="1">
      <c r="A62" s="25"/>
      <c r="B62" s="25"/>
      <c r="C62" s="26"/>
      <c r="D62" s="27"/>
      <c r="E62" s="19"/>
      <c r="F62" s="28"/>
      <c r="G62" s="29"/>
    </row>
    <row r="63" spans="1:7" s="4" customFormat="1">
      <c r="A63" s="25"/>
      <c r="B63" s="25"/>
      <c r="C63" s="26"/>
      <c r="D63" s="27"/>
      <c r="E63" s="19"/>
      <c r="F63" s="28"/>
      <c r="G63" s="29"/>
    </row>
    <row r="64" spans="1:7" s="4" customFormat="1">
      <c r="A64" s="25"/>
      <c r="B64" s="25"/>
      <c r="C64" s="26"/>
      <c r="D64" s="27"/>
      <c r="E64" s="19"/>
      <c r="F64" s="28"/>
      <c r="G64" s="29"/>
    </row>
    <row r="65" spans="1:7" s="4" customFormat="1">
      <c r="A65" s="25"/>
      <c r="B65" s="25"/>
      <c r="C65" s="26"/>
      <c r="D65" s="27"/>
      <c r="E65" s="19"/>
      <c r="F65" s="28"/>
      <c r="G65" s="29"/>
    </row>
    <row r="66" spans="1:7" s="4" customFormat="1">
      <c r="A66" s="25"/>
      <c r="B66" s="25"/>
      <c r="C66" s="26"/>
      <c r="D66" s="27"/>
      <c r="E66" s="19"/>
      <c r="F66" s="28"/>
      <c r="G66" s="29"/>
    </row>
    <row r="67" spans="1:7" s="4" customFormat="1">
      <c r="A67" s="25"/>
      <c r="B67" s="25"/>
      <c r="C67" s="26"/>
      <c r="D67" s="27"/>
      <c r="E67" s="19"/>
      <c r="F67" s="28"/>
      <c r="G67" s="29"/>
    </row>
    <row r="68" spans="1:7" s="4" customFormat="1">
      <c r="A68" s="25"/>
      <c r="B68" s="25"/>
      <c r="C68" s="26"/>
      <c r="D68" s="27"/>
      <c r="E68" s="19"/>
      <c r="F68" s="28"/>
      <c r="G68" s="29"/>
    </row>
    <row r="69" spans="1:7" s="4" customFormat="1">
      <c r="A69" s="25"/>
      <c r="B69" s="25"/>
      <c r="C69" s="26"/>
      <c r="D69" s="27"/>
      <c r="E69" s="19"/>
      <c r="F69" s="28"/>
      <c r="G69" s="29"/>
    </row>
    <row r="70" spans="1:7" s="4" customFormat="1">
      <c r="A70" s="25"/>
      <c r="B70" s="25"/>
      <c r="C70" s="26"/>
      <c r="D70" s="27"/>
      <c r="E70" s="19"/>
      <c r="F70" s="28"/>
      <c r="G70" s="29"/>
    </row>
    <row r="71" spans="1:7" s="4" customFormat="1">
      <c r="A71" s="25"/>
      <c r="B71" s="25"/>
      <c r="C71" s="26"/>
      <c r="D71" s="27"/>
      <c r="E71" s="19"/>
      <c r="F71" s="28"/>
      <c r="G71" s="29"/>
    </row>
    <row r="72" spans="1:7" s="4" customFormat="1">
      <c r="A72" s="25"/>
      <c r="B72" s="25"/>
      <c r="C72" s="26"/>
      <c r="D72" s="27"/>
      <c r="E72" s="19"/>
      <c r="F72" s="28"/>
      <c r="G72" s="29"/>
    </row>
    <row r="73" spans="1:7" s="4" customFormat="1">
      <c r="A73" s="25"/>
      <c r="B73" s="25"/>
      <c r="C73" s="26"/>
      <c r="D73" s="27"/>
      <c r="E73" s="19"/>
      <c r="F73" s="28"/>
      <c r="G73" s="29"/>
    </row>
    <row r="74" spans="1:7" s="4" customFormat="1">
      <c r="A74" s="25"/>
      <c r="B74" s="25"/>
      <c r="C74" s="26"/>
      <c r="D74" s="27"/>
      <c r="E74" s="19"/>
      <c r="F74" s="28"/>
      <c r="G74" s="29"/>
    </row>
    <row r="75" spans="1:7" s="4" customFormat="1">
      <c r="A75" s="25"/>
      <c r="B75" s="25"/>
      <c r="C75" s="26"/>
      <c r="D75" s="27"/>
      <c r="E75" s="19"/>
      <c r="F75" s="28"/>
      <c r="G75" s="29"/>
    </row>
    <row r="76" spans="1:7" s="4" customFormat="1">
      <c r="A76" s="25"/>
      <c r="B76" s="25"/>
      <c r="C76" s="26"/>
      <c r="D76" s="27"/>
      <c r="E76" s="19"/>
      <c r="F76" s="28"/>
      <c r="G76" s="29"/>
    </row>
    <row r="77" spans="1:7" s="4" customFormat="1">
      <c r="A77" s="25"/>
      <c r="B77" s="25"/>
      <c r="C77" s="26"/>
      <c r="D77" s="27"/>
      <c r="E77" s="19"/>
      <c r="F77" s="28"/>
      <c r="G77" s="29"/>
    </row>
    <row r="78" spans="1:7" s="4" customFormat="1">
      <c r="A78" s="25"/>
      <c r="B78" s="25"/>
      <c r="C78" s="26"/>
      <c r="D78" s="27"/>
      <c r="E78" s="19"/>
      <c r="F78" s="28"/>
      <c r="G78" s="29"/>
    </row>
    <row r="79" spans="1:7" s="4" customFormat="1">
      <c r="A79" s="25"/>
      <c r="B79" s="25"/>
      <c r="C79" s="26"/>
      <c r="D79" s="27"/>
      <c r="E79" s="19"/>
      <c r="F79" s="28"/>
      <c r="G79" s="29"/>
    </row>
    <row r="80" spans="1:7" s="4" customFormat="1">
      <c r="A80" s="25"/>
      <c r="B80" s="25"/>
      <c r="C80" s="26"/>
      <c r="D80" s="27"/>
      <c r="E80" s="19"/>
      <c r="F80" s="28"/>
      <c r="G80" s="29"/>
    </row>
    <row r="81" spans="1:7" s="4" customFormat="1">
      <c r="A81" s="25"/>
      <c r="B81" s="25"/>
      <c r="C81" s="26"/>
      <c r="D81" s="27"/>
      <c r="E81" s="19"/>
      <c r="F81" s="28"/>
      <c r="G81" s="29"/>
    </row>
    <row r="82" spans="1:7" s="4" customFormat="1">
      <c r="A82" s="25"/>
      <c r="B82" s="25"/>
      <c r="C82" s="26"/>
      <c r="D82" s="27"/>
      <c r="E82" s="19"/>
      <c r="F82" s="28"/>
      <c r="G82" s="29"/>
    </row>
    <row r="83" spans="1:7" s="4" customFormat="1">
      <c r="A83" s="25"/>
      <c r="B83" s="24"/>
      <c r="C83" s="26"/>
      <c r="D83" s="27"/>
      <c r="E83" s="19"/>
      <c r="F83" s="28"/>
      <c r="G83" s="29"/>
    </row>
    <row r="84" spans="1:7" s="4" customFormat="1">
      <c r="A84" s="1"/>
      <c r="B84" s="24"/>
      <c r="C84" s="27"/>
      <c r="D84" s="27"/>
      <c r="E84" s="19"/>
      <c r="F84" s="28"/>
      <c r="G84" s="29"/>
    </row>
    <row r="85" spans="1:7" s="4" customFormat="1">
      <c r="A85" s="1"/>
      <c r="B85" s="24"/>
      <c r="C85" s="26"/>
      <c r="D85" s="27"/>
      <c r="E85" s="19"/>
      <c r="F85" s="28"/>
      <c r="G85" s="29"/>
    </row>
    <row r="86" spans="1:7" s="4" customFormat="1">
      <c r="A86" s="1"/>
      <c r="B86" s="24"/>
      <c r="C86" s="26"/>
      <c r="D86" s="27"/>
      <c r="E86" s="19"/>
      <c r="F86" s="28"/>
      <c r="G86" s="29"/>
    </row>
    <row r="87" spans="1:7" s="4" customFormat="1">
      <c r="A87" s="1"/>
      <c r="B87" s="24"/>
      <c r="C87" s="26"/>
      <c r="D87" s="27"/>
      <c r="E87" s="19"/>
      <c r="F87" s="28"/>
      <c r="G87" s="29"/>
    </row>
    <row r="88" spans="1:7" s="4" customFormat="1">
      <c r="A88" s="1"/>
      <c r="B88" s="24"/>
      <c r="C88" s="26"/>
      <c r="D88" s="27"/>
      <c r="E88" s="19"/>
      <c r="F88" s="28"/>
      <c r="G88" s="29"/>
    </row>
    <row r="89" spans="1:7" s="4" customFormat="1">
      <c r="A89" s="1"/>
      <c r="B89" s="24"/>
      <c r="C89" s="26"/>
      <c r="D89" s="27"/>
      <c r="E89" s="19"/>
      <c r="F89" s="28"/>
      <c r="G89" s="29"/>
    </row>
    <row r="90" spans="1:7" s="4" customFormat="1">
      <c r="A90" s="1"/>
      <c r="B90" s="24"/>
      <c r="C90" s="26"/>
      <c r="D90" s="27"/>
      <c r="E90" s="19"/>
      <c r="F90" s="28"/>
      <c r="G90" s="29"/>
    </row>
    <row r="91" spans="1:7" s="4" customFormat="1">
      <c r="A91" s="1"/>
      <c r="B91" s="24"/>
      <c r="C91" s="26"/>
      <c r="D91" s="27"/>
      <c r="E91" s="19"/>
      <c r="F91" s="28"/>
      <c r="G91" s="29"/>
    </row>
    <row r="92" spans="1:7" s="4" customFormat="1">
      <c r="A92" s="1"/>
      <c r="B92" s="24"/>
      <c r="C92" s="26"/>
      <c r="D92" s="27"/>
      <c r="E92" s="19"/>
      <c r="F92" s="28"/>
      <c r="G92" s="29"/>
    </row>
    <row r="93" spans="1:7" s="4" customFormat="1">
      <c r="A93" s="1"/>
      <c r="B93" s="24"/>
      <c r="C93" s="26"/>
      <c r="D93" s="27"/>
      <c r="E93" s="19"/>
      <c r="F93" s="28"/>
      <c r="G93" s="29"/>
    </row>
    <row r="94" spans="1:7" s="4" customFormat="1">
      <c r="A94" s="1"/>
      <c r="B94" s="24"/>
      <c r="C94" s="26"/>
      <c r="D94" s="27"/>
      <c r="E94" s="19"/>
      <c r="F94" s="28"/>
      <c r="G94" s="29"/>
    </row>
    <row r="95" spans="1:7" s="4" customFormat="1">
      <c r="A95" s="1"/>
      <c r="B95" s="24"/>
      <c r="C95" s="26"/>
      <c r="D95" s="27"/>
      <c r="E95" s="19"/>
      <c r="F95" s="28"/>
      <c r="G95" s="29"/>
    </row>
    <row r="96" spans="1:7" s="4" customFormat="1">
      <c r="A96" s="1"/>
      <c r="B96" s="24"/>
      <c r="C96" s="26"/>
      <c r="D96" s="27"/>
      <c r="E96" s="19"/>
      <c r="F96" s="28"/>
      <c r="G96" s="29"/>
    </row>
    <row r="97" spans="1:7" s="4" customFormat="1">
      <c r="A97" s="1"/>
      <c r="B97" s="24"/>
      <c r="C97" s="26"/>
      <c r="D97" s="27"/>
      <c r="E97" s="19"/>
      <c r="F97" s="28"/>
      <c r="G97" s="29"/>
    </row>
    <row r="98" spans="1:7" s="4" customFormat="1">
      <c r="A98" s="1"/>
      <c r="B98" s="24"/>
      <c r="C98" s="26"/>
      <c r="D98" s="27"/>
      <c r="E98" s="19"/>
      <c r="F98" s="28"/>
      <c r="G98" s="29"/>
    </row>
    <row r="99" spans="1:7" s="4" customFormat="1">
      <c r="A99" s="1"/>
      <c r="B99" s="24"/>
      <c r="C99" s="26"/>
      <c r="D99" s="27"/>
      <c r="E99" s="19"/>
      <c r="F99" s="28"/>
      <c r="G99" s="29"/>
    </row>
    <row r="100" spans="1:7" s="4" customFormat="1">
      <c r="A100" s="1"/>
      <c r="B100" s="24"/>
      <c r="C100" s="26"/>
      <c r="D100" s="27"/>
      <c r="E100" s="19"/>
      <c r="F100" s="28"/>
      <c r="G100" s="29"/>
    </row>
    <row r="101" spans="1:7" s="4" customFormat="1">
      <c r="A101" s="1"/>
      <c r="B101" s="24"/>
      <c r="C101" s="26"/>
      <c r="D101" s="27"/>
      <c r="E101" s="19"/>
      <c r="F101" s="28"/>
      <c r="G101" s="29"/>
    </row>
    <row r="102" spans="1:7" s="4" customFormat="1">
      <c r="A102" s="1"/>
      <c r="B102" s="24"/>
      <c r="C102" s="26"/>
      <c r="D102" s="27"/>
      <c r="E102" s="19"/>
      <c r="F102" s="28"/>
      <c r="G102" s="29"/>
    </row>
    <row r="103" spans="1:7" s="4" customFormat="1">
      <c r="A103" s="1"/>
      <c r="B103" s="24"/>
      <c r="C103" s="26"/>
      <c r="D103" s="27"/>
      <c r="E103" s="19"/>
      <c r="F103" s="28"/>
      <c r="G103" s="29"/>
    </row>
    <row r="104" spans="1:7" s="4" customFormat="1">
      <c r="A104" s="1"/>
      <c r="B104" s="24"/>
      <c r="C104" s="26"/>
      <c r="D104" s="27"/>
      <c r="E104" s="19"/>
      <c r="F104" s="28"/>
      <c r="G104" s="29"/>
    </row>
    <row r="105" spans="1:7" s="4" customFormat="1">
      <c r="A105" s="1"/>
      <c r="B105" s="24"/>
      <c r="C105" s="26"/>
      <c r="D105" s="27"/>
      <c r="E105" s="19"/>
      <c r="F105" s="28"/>
      <c r="G105" s="29"/>
    </row>
    <row r="106" spans="1:7" s="4" customFormat="1">
      <c r="A106" s="1"/>
      <c r="B106" s="24"/>
      <c r="C106" s="26"/>
      <c r="D106" s="27"/>
      <c r="E106" s="19"/>
      <c r="F106" s="28"/>
      <c r="G106" s="29"/>
    </row>
    <row r="107" spans="1:7" s="4" customFormat="1">
      <c r="A107" s="1"/>
      <c r="B107" s="24"/>
      <c r="C107" s="26"/>
      <c r="D107" s="27"/>
      <c r="E107" s="19"/>
      <c r="F107" s="28"/>
      <c r="G107" s="29"/>
    </row>
    <row r="108" spans="1:7" s="4" customFormat="1">
      <c r="A108" s="1"/>
      <c r="B108" s="24"/>
      <c r="C108" s="26"/>
      <c r="D108" s="27"/>
      <c r="E108" s="19"/>
      <c r="F108" s="28"/>
      <c r="G108" s="29"/>
    </row>
    <row r="109" spans="1:7" s="4" customFormat="1">
      <c r="A109" s="1"/>
      <c r="B109" s="24"/>
      <c r="C109" s="26"/>
      <c r="D109" s="27"/>
      <c r="E109" s="19"/>
      <c r="F109" s="28"/>
      <c r="G109" s="29"/>
    </row>
    <row r="110" spans="1:7" s="4" customFormat="1">
      <c r="A110" s="1"/>
      <c r="B110" s="24"/>
      <c r="C110" s="26"/>
      <c r="D110" s="27"/>
      <c r="E110" s="19"/>
      <c r="F110" s="28"/>
      <c r="G110" s="29"/>
    </row>
    <row r="111" spans="1:7" s="4" customFormat="1">
      <c r="A111" s="1"/>
      <c r="B111" s="25"/>
      <c r="C111" s="26"/>
      <c r="D111" s="27"/>
      <c r="E111" s="19"/>
      <c r="F111" s="28"/>
      <c r="G111" s="29"/>
    </row>
    <row r="112" spans="1:7" s="4" customFormat="1">
      <c r="A112" s="1"/>
      <c r="B112" s="25"/>
      <c r="C112" s="26"/>
      <c r="D112" s="27"/>
      <c r="E112" s="19"/>
      <c r="F112" s="28"/>
      <c r="G112" s="29"/>
    </row>
    <row r="113" spans="1:7" s="4" customFormat="1">
      <c r="A113" s="1"/>
      <c r="B113" s="24"/>
      <c r="C113" s="26"/>
      <c r="D113" s="27"/>
      <c r="E113" s="19"/>
      <c r="F113" s="28"/>
      <c r="G113" s="29"/>
    </row>
    <row r="114" spans="1:7" s="4" customFormat="1">
      <c r="A114" s="1"/>
      <c r="B114" s="24"/>
      <c r="C114" s="26"/>
      <c r="D114" s="27"/>
      <c r="E114" s="19"/>
      <c r="F114" s="28"/>
      <c r="G114" s="29"/>
    </row>
    <row r="115" spans="1:7" s="4" customFormat="1">
      <c r="A115" s="1"/>
      <c r="B115" s="24"/>
      <c r="C115" s="26"/>
      <c r="D115" s="27"/>
      <c r="E115" s="19"/>
      <c r="F115" s="28"/>
      <c r="G115" s="29"/>
    </row>
    <row r="116" spans="1:7" s="4" customFormat="1">
      <c r="A116" s="1"/>
      <c r="B116" s="24"/>
      <c r="C116" s="26"/>
      <c r="D116" s="27"/>
      <c r="E116" s="19"/>
      <c r="F116" s="28"/>
      <c r="G116" s="29"/>
    </row>
    <row r="117" spans="1:7" s="4" customFormat="1">
      <c r="A117" s="1"/>
      <c r="B117" s="24"/>
      <c r="C117" s="26"/>
      <c r="D117" s="27"/>
      <c r="E117" s="19"/>
      <c r="F117" s="28"/>
      <c r="G117" s="29"/>
    </row>
    <row r="118" spans="1:7" s="4" customFormat="1">
      <c r="A118" s="1"/>
      <c r="B118" s="24"/>
      <c r="C118" s="26"/>
      <c r="D118" s="27"/>
      <c r="E118" s="19"/>
      <c r="F118" s="28"/>
      <c r="G118" s="29"/>
    </row>
    <row r="119" spans="1:7" s="4" customFormat="1">
      <c r="A119" s="1"/>
      <c r="B119" s="24"/>
      <c r="C119" s="26"/>
      <c r="D119" s="27"/>
      <c r="E119" s="19"/>
      <c r="F119" s="28"/>
      <c r="G119" s="29"/>
    </row>
    <row r="120" spans="1:7" s="4" customFormat="1">
      <c r="A120" s="1"/>
      <c r="B120" s="25"/>
      <c r="C120" s="26"/>
      <c r="D120" s="27"/>
      <c r="E120" s="19"/>
      <c r="F120" s="28"/>
      <c r="G120" s="29"/>
    </row>
    <row r="121" spans="1:7" s="4" customFormat="1">
      <c r="A121" s="1"/>
      <c r="B121" s="25"/>
      <c r="C121" s="26"/>
      <c r="D121" s="27"/>
      <c r="E121" s="19"/>
      <c r="F121" s="28"/>
      <c r="G121" s="29"/>
    </row>
    <row r="122" spans="1:7" s="4" customFormat="1">
      <c r="A122" s="1"/>
      <c r="B122" s="25"/>
      <c r="C122" s="26"/>
      <c r="D122" s="27"/>
      <c r="E122" s="19"/>
      <c r="F122" s="28"/>
    </row>
    <row r="123" spans="1:7" s="4" customFormat="1">
      <c r="A123" s="1"/>
      <c r="B123" s="25"/>
      <c r="C123" s="26"/>
      <c r="D123" s="27"/>
      <c r="E123" s="19"/>
      <c r="F123" s="30"/>
    </row>
    <row r="124" spans="1:7" s="4" customFormat="1">
      <c r="A124" s="1"/>
      <c r="B124" s="25"/>
      <c r="C124" s="26"/>
      <c r="D124" s="27"/>
      <c r="E124" s="19"/>
      <c r="F124" s="30"/>
    </row>
    <row r="125" spans="1:7" s="4" customFormat="1">
      <c r="A125" s="1"/>
      <c r="B125" s="25"/>
      <c r="C125" s="26"/>
      <c r="D125" s="27"/>
      <c r="E125" s="19"/>
      <c r="F125" s="30"/>
    </row>
    <row r="126" spans="1:7" s="4" customFormat="1">
      <c r="A126" s="1"/>
      <c r="B126" s="25"/>
      <c r="C126" s="26"/>
      <c r="D126" s="27"/>
      <c r="E126" s="19"/>
      <c r="F126" s="30"/>
    </row>
    <row r="127" spans="1:7" s="4" customFormat="1">
      <c r="A127" s="1"/>
      <c r="B127" s="25"/>
      <c r="C127" s="26"/>
      <c r="D127" s="27"/>
      <c r="E127" s="19"/>
      <c r="F127" s="30"/>
    </row>
    <row r="128" spans="1:7" s="4" customFormat="1">
      <c r="A128" s="1"/>
      <c r="B128" s="25"/>
      <c r="C128" s="26"/>
      <c r="D128" s="27"/>
      <c r="E128" s="19"/>
      <c r="F128" s="30"/>
    </row>
    <row r="129" spans="1:6" s="4" customFormat="1">
      <c r="A129" s="1"/>
      <c r="B129" s="25"/>
      <c r="C129" s="26"/>
      <c r="D129" s="27"/>
      <c r="E129" s="19"/>
      <c r="F129" s="30"/>
    </row>
    <row r="130" spans="1:6" s="4" customFormat="1">
      <c r="A130" s="1"/>
      <c r="B130" s="25"/>
      <c r="C130" s="26"/>
      <c r="D130" s="27"/>
      <c r="E130" s="19"/>
      <c r="F130" s="30"/>
    </row>
    <row r="131" spans="1:6" s="4" customFormat="1">
      <c r="A131" s="1"/>
      <c r="B131" s="25"/>
      <c r="C131" s="26"/>
      <c r="D131" s="27"/>
      <c r="E131" s="19"/>
      <c r="F131" s="30"/>
    </row>
    <row r="132" spans="1:6" s="4" customFormat="1">
      <c r="A132" s="1"/>
      <c r="B132" s="25"/>
      <c r="C132" s="26"/>
      <c r="D132" s="27"/>
      <c r="E132" s="19"/>
      <c r="F132" s="30"/>
    </row>
    <row r="133" spans="1:6" s="4" customFormat="1">
      <c r="A133" s="1"/>
      <c r="B133" s="25"/>
      <c r="C133" s="26"/>
      <c r="D133" s="27"/>
      <c r="E133" s="19"/>
      <c r="F133" s="30"/>
    </row>
    <row r="134" spans="1:6" s="4" customFormat="1">
      <c r="A134" s="1"/>
      <c r="B134" s="25"/>
      <c r="C134" s="26"/>
      <c r="D134" s="27"/>
      <c r="E134" s="19"/>
      <c r="F134" s="30"/>
    </row>
    <row r="135" spans="1:6" s="4" customFormat="1">
      <c r="A135" s="1"/>
      <c r="B135" s="25"/>
      <c r="C135" s="26"/>
      <c r="D135" s="27"/>
      <c r="E135" s="19"/>
      <c r="F135" s="30"/>
    </row>
    <row r="136" spans="1:6" s="4" customFormat="1">
      <c r="A136" s="1"/>
      <c r="B136" s="25"/>
      <c r="C136" s="26"/>
      <c r="D136" s="27"/>
      <c r="E136" s="19"/>
      <c r="F136" s="30"/>
    </row>
    <row r="137" spans="1:6" s="4" customFormat="1">
      <c r="A137" s="1"/>
      <c r="B137" s="25"/>
      <c r="C137" s="26"/>
      <c r="D137" s="27"/>
      <c r="E137" s="19"/>
      <c r="F137" s="30"/>
    </row>
    <row r="138" spans="1:6" s="4" customFormat="1">
      <c r="A138" s="1"/>
      <c r="B138" s="25"/>
      <c r="C138" s="26"/>
      <c r="D138" s="27"/>
      <c r="E138" s="19"/>
      <c r="F138" s="30"/>
    </row>
    <row r="139" spans="1:6" s="4" customFormat="1">
      <c r="A139" s="1"/>
      <c r="B139" s="25"/>
      <c r="C139" s="26"/>
      <c r="D139" s="27"/>
      <c r="E139" s="19"/>
      <c r="F139" s="30"/>
    </row>
    <row r="140" spans="1:6" s="4" customFormat="1">
      <c r="A140" s="1"/>
      <c r="B140" s="25"/>
      <c r="C140" s="26"/>
      <c r="D140" s="27"/>
      <c r="E140" s="19"/>
      <c r="F140" s="30"/>
    </row>
    <row r="141" spans="1:6" s="4" customFormat="1">
      <c r="A141" s="1"/>
      <c r="B141" s="25"/>
      <c r="C141" s="26"/>
      <c r="D141" s="27"/>
      <c r="E141" s="19"/>
      <c r="F141" s="30"/>
    </row>
    <row r="142" spans="1:6" s="4" customFormat="1">
      <c r="A142" s="1"/>
      <c r="B142" s="25"/>
      <c r="C142" s="26"/>
      <c r="D142" s="27"/>
      <c r="E142" s="19"/>
      <c r="F142" s="30"/>
    </row>
    <row r="143" spans="1:6" s="4" customFormat="1">
      <c r="A143" s="1"/>
      <c r="B143" s="25"/>
      <c r="C143" s="26"/>
      <c r="D143" s="27"/>
      <c r="E143" s="19"/>
      <c r="F143" s="30"/>
    </row>
    <row r="144" spans="1:6" s="4" customFormat="1">
      <c r="A144" s="1"/>
      <c r="B144" s="25"/>
      <c r="C144" s="26"/>
      <c r="D144" s="27"/>
      <c r="E144" s="19"/>
      <c r="F144" s="30"/>
    </row>
    <row r="145" spans="1:6" s="4" customFormat="1">
      <c r="A145" s="1"/>
      <c r="B145" s="25"/>
      <c r="C145" s="26"/>
      <c r="D145" s="27"/>
      <c r="E145" s="19"/>
      <c r="F145" s="30"/>
    </row>
    <row r="146" spans="1:6" s="4" customFormat="1">
      <c r="A146" s="1"/>
      <c r="B146" s="25"/>
      <c r="C146" s="26"/>
      <c r="D146" s="27"/>
      <c r="E146" s="19"/>
      <c r="F146" s="30"/>
    </row>
    <row r="147" spans="1:6" s="4" customFormat="1">
      <c r="A147" s="1"/>
      <c r="B147" s="25"/>
      <c r="C147" s="26"/>
      <c r="D147" s="27"/>
      <c r="E147" s="19"/>
      <c r="F147" s="30"/>
    </row>
    <row r="148" spans="1:6" s="4" customFormat="1">
      <c r="A148" s="1"/>
      <c r="B148" s="25"/>
      <c r="C148" s="26"/>
      <c r="D148" s="27"/>
      <c r="E148" s="19"/>
      <c r="F148" s="30"/>
    </row>
    <row r="149" spans="1:6" s="4" customFormat="1">
      <c r="A149" s="1"/>
      <c r="B149" s="25"/>
      <c r="C149" s="26"/>
      <c r="D149" s="27"/>
      <c r="E149" s="19"/>
      <c r="F149" s="30"/>
    </row>
    <row r="150" spans="1:6" s="4" customFormat="1">
      <c r="A150" s="1"/>
      <c r="B150" s="25"/>
      <c r="C150" s="26"/>
      <c r="D150" s="27"/>
      <c r="E150" s="19"/>
      <c r="F150" s="30"/>
    </row>
    <row r="151" spans="1:6" s="4" customFormat="1">
      <c r="A151" s="1"/>
      <c r="B151" s="25"/>
      <c r="C151" s="26"/>
      <c r="D151" s="27"/>
      <c r="E151" s="19"/>
      <c r="F151" s="30"/>
    </row>
    <row r="152" spans="1:6" s="4" customFormat="1">
      <c r="A152" s="1"/>
      <c r="B152" s="25"/>
      <c r="C152" s="26"/>
      <c r="D152" s="27"/>
      <c r="E152" s="19"/>
      <c r="F152" s="30"/>
    </row>
    <row r="153" spans="1:6" s="4" customFormat="1">
      <c r="A153" s="1"/>
      <c r="B153" s="25"/>
      <c r="C153" s="26"/>
      <c r="D153" s="27"/>
      <c r="E153" s="19"/>
      <c r="F153" s="30"/>
    </row>
    <row r="154" spans="1:6" s="4" customFormat="1">
      <c r="A154" s="1"/>
      <c r="B154" s="25"/>
      <c r="C154" s="26"/>
      <c r="D154" s="27"/>
      <c r="E154" s="19"/>
      <c r="F154" s="30"/>
    </row>
    <row r="155" spans="1:6" s="4" customFormat="1">
      <c r="A155" s="1"/>
      <c r="B155" s="25"/>
      <c r="C155" s="26"/>
      <c r="D155" s="27"/>
      <c r="E155" s="19"/>
      <c r="F155" s="30"/>
    </row>
    <row r="156" spans="1:6" s="4" customFormat="1">
      <c r="A156" s="1"/>
      <c r="B156" s="25"/>
      <c r="C156" s="26"/>
      <c r="D156" s="27"/>
      <c r="E156" s="19"/>
      <c r="F156" s="30"/>
    </row>
    <row r="157" spans="1:6" s="4" customFormat="1">
      <c r="A157" s="1"/>
      <c r="B157" s="25"/>
      <c r="C157" s="26"/>
      <c r="D157" s="27"/>
      <c r="E157" s="19"/>
      <c r="F157" s="30"/>
    </row>
    <row r="158" spans="1:6" s="4" customFormat="1">
      <c r="A158" s="1"/>
      <c r="B158" s="25"/>
      <c r="C158" s="26"/>
      <c r="D158" s="27"/>
      <c r="E158" s="19"/>
      <c r="F158" s="30"/>
    </row>
    <row r="159" spans="1:6" s="4" customFormat="1">
      <c r="A159" s="1"/>
      <c r="B159" s="25"/>
      <c r="C159" s="26"/>
      <c r="D159" s="27"/>
      <c r="E159" s="19"/>
      <c r="F159" s="30"/>
    </row>
    <row r="160" spans="1:6" s="4" customFormat="1">
      <c r="A160" s="1"/>
      <c r="B160" s="25"/>
      <c r="C160" s="26"/>
      <c r="D160" s="27"/>
      <c r="E160" s="19"/>
      <c r="F160" s="30"/>
    </row>
    <row r="161" spans="1:6" s="4" customFormat="1">
      <c r="A161" s="1"/>
      <c r="B161" s="25"/>
      <c r="C161" s="26"/>
      <c r="D161" s="27"/>
      <c r="E161" s="19"/>
      <c r="F161" s="30"/>
    </row>
    <row r="162" spans="1:6" s="4" customFormat="1">
      <c r="A162" s="1"/>
      <c r="B162" s="25"/>
      <c r="C162" s="26"/>
      <c r="D162" s="27"/>
      <c r="E162" s="19"/>
      <c r="F162" s="30"/>
    </row>
    <row r="163" spans="1:6" s="4" customFormat="1">
      <c r="A163" s="1"/>
      <c r="B163" s="25"/>
      <c r="C163" s="26"/>
      <c r="D163" s="27"/>
      <c r="E163" s="19"/>
      <c r="F163" s="30"/>
    </row>
    <row r="164" spans="1:6" s="4" customFormat="1">
      <c r="A164" s="1"/>
      <c r="B164" s="25"/>
      <c r="C164" s="26"/>
      <c r="D164" s="27"/>
      <c r="E164" s="19"/>
      <c r="F164" s="30"/>
    </row>
    <row r="165" spans="1:6" s="4" customFormat="1">
      <c r="A165" s="1"/>
      <c r="B165" s="25"/>
      <c r="C165" s="26"/>
      <c r="D165" s="27"/>
      <c r="E165" s="19"/>
      <c r="F165" s="30"/>
    </row>
    <row r="166" spans="1:6" s="4" customFormat="1">
      <c r="A166" s="1"/>
      <c r="B166" s="25"/>
      <c r="C166" s="26"/>
      <c r="D166" s="27"/>
      <c r="E166" s="19"/>
      <c r="F166" s="30"/>
    </row>
    <row r="167" spans="1:6" s="4" customFormat="1" ht="15.75">
      <c r="A167" s="22"/>
      <c r="B167" s="31"/>
      <c r="C167" s="32"/>
      <c r="D167" s="33"/>
      <c r="E167" s="19"/>
      <c r="F167" s="33"/>
    </row>
    <row r="168" spans="1:6" s="4" customFormat="1">
      <c r="A168" s="1"/>
      <c r="B168" s="1"/>
      <c r="C168" s="27"/>
      <c r="D168" s="27"/>
      <c r="E168" s="19"/>
      <c r="F168" s="30"/>
    </row>
    <row r="169" spans="1:6" s="4" customFormat="1">
      <c r="A169" s="25"/>
      <c r="B169" s="25"/>
      <c r="C169" s="26"/>
      <c r="D169" s="27"/>
      <c r="E169" s="19"/>
      <c r="F169" s="30"/>
    </row>
    <row r="170" spans="1:6" s="4" customFormat="1">
      <c r="A170" s="1"/>
      <c r="B170" s="1"/>
      <c r="C170" s="27"/>
      <c r="D170" s="27"/>
      <c r="E170" s="19"/>
      <c r="F170" s="30"/>
    </row>
    <row r="171" spans="1:6" s="4" customFormat="1" ht="16.5">
      <c r="A171" s="34"/>
      <c r="B171" s="17"/>
      <c r="C171" s="35"/>
      <c r="D171" s="36"/>
      <c r="E171" s="19"/>
      <c r="F171" s="30"/>
    </row>
    <row r="172" spans="1:6" s="4" customFormat="1" ht="16.5">
      <c r="A172" s="34"/>
      <c r="B172" s="17"/>
      <c r="C172" s="35"/>
      <c r="D172" s="36"/>
      <c r="E172" s="19"/>
      <c r="F172" s="30"/>
    </row>
    <row r="173" spans="1:6" s="4" customFormat="1">
      <c r="A173" s="3"/>
      <c r="B173" s="3"/>
      <c r="C173" s="14"/>
      <c r="D173" s="14"/>
      <c r="E173" s="19"/>
      <c r="F173" s="30"/>
    </row>
    <row r="174" spans="1:6" s="4" customFormat="1">
      <c r="A174" s="3"/>
      <c r="B174" s="3"/>
      <c r="C174" s="14"/>
      <c r="D174" s="14"/>
      <c r="E174" s="19"/>
      <c r="F174" s="30"/>
    </row>
    <row r="175" spans="1:6">
      <c r="A175" s="1"/>
      <c r="B175" s="1"/>
      <c r="C175" s="15"/>
      <c r="D175" s="15"/>
      <c r="E175" s="19"/>
      <c r="F175" s="27"/>
    </row>
    <row r="176" spans="1:6">
      <c r="A176" s="1"/>
      <c r="B176" s="1"/>
      <c r="C176" s="15"/>
      <c r="D176" s="15"/>
      <c r="E176" s="19"/>
      <c r="F176" s="27"/>
    </row>
    <row r="177" spans="1:6" s="4" customFormat="1">
      <c r="A177" s="3"/>
      <c r="B177" s="3"/>
      <c r="C177" s="14"/>
      <c r="D177" s="14"/>
      <c r="E177" s="19"/>
      <c r="F177" s="30"/>
    </row>
    <row r="178" spans="1:6" s="4" customFormat="1">
      <c r="A178" s="3"/>
      <c r="B178" s="37"/>
      <c r="C178" s="14"/>
      <c r="D178" s="14"/>
      <c r="E178" s="19"/>
      <c r="F178" s="30"/>
    </row>
    <row r="179" spans="1:6" s="4" customFormat="1">
      <c r="A179" s="3"/>
      <c r="B179" s="37"/>
      <c r="C179" s="14"/>
      <c r="D179" s="14"/>
      <c r="E179" s="19"/>
      <c r="F179" s="30"/>
    </row>
    <row r="180" spans="1:6" ht="18">
      <c r="A180" s="31"/>
      <c r="B180" s="38"/>
      <c r="C180" s="39"/>
      <c r="D180" s="40"/>
      <c r="E180" s="19"/>
      <c r="F180" s="41"/>
    </row>
    <row r="181" spans="1:6">
      <c r="F181" s="41"/>
    </row>
    <row r="182" spans="1:6">
      <c r="F182" s="41"/>
    </row>
    <row r="183" spans="1:6">
      <c r="F183" s="41"/>
    </row>
    <row r="184" spans="1:6">
      <c r="F184" s="41"/>
    </row>
    <row r="185" spans="1:6">
      <c r="F185" s="41"/>
    </row>
    <row r="186" spans="1:6">
      <c r="F186" s="41"/>
    </row>
    <row r="187" spans="1:6">
      <c r="F187" s="41"/>
    </row>
    <row r="188" spans="1:6">
      <c r="F188" s="41"/>
    </row>
  </sheetData>
  <mergeCells count="13">
    <mergeCell ref="B1:F1"/>
    <mergeCell ref="B2:C2"/>
    <mergeCell ref="D2:F2"/>
    <mergeCell ref="B3:C3"/>
    <mergeCell ref="D3:F3"/>
    <mergeCell ref="B4:F4"/>
    <mergeCell ref="C5:F5"/>
    <mergeCell ref="C14:E14"/>
    <mergeCell ref="B14:B15"/>
    <mergeCell ref="A14:A15"/>
    <mergeCell ref="A10:E13"/>
    <mergeCell ref="B8:C8"/>
    <mergeCell ref="A6:F6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="110" zoomScaleNormal="110" workbookViewId="0">
      <selection activeCell="B6" sqref="B6:G6"/>
    </sheetView>
  </sheetViews>
  <sheetFormatPr defaultColWidth="9.140625" defaultRowHeight="15"/>
  <cols>
    <col min="1" max="1" width="22" style="103" customWidth="1"/>
    <col min="2" max="2" width="64" style="103" customWidth="1"/>
    <col min="3" max="3" width="13.5703125" style="103" customWidth="1"/>
    <col min="4" max="4" width="17.28515625" style="103" customWidth="1"/>
    <col min="5" max="5" width="13.7109375" style="103" customWidth="1"/>
    <col min="6" max="6" width="2.140625" style="103" hidden="1" customWidth="1"/>
    <col min="7" max="7" width="0.85546875" style="103" hidden="1" customWidth="1"/>
    <col min="8" max="8" width="14.7109375" style="103" customWidth="1"/>
    <col min="9" max="9" width="23.7109375" style="103" customWidth="1"/>
    <col min="10" max="16384" width="9.140625" style="103"/>
  </cols>
  <sheetData>
    <row r="1" spans="1:7">
      <c r="B1" s="523" t="s">
        <v>411</v>
      </c>
      <c r="C1" s="523"/>
      <c r="D1" s="523"/>
      <c r="E1" s="523"/>
    </row>
    <row r="2" spans="1:7" ht="1.5" customHeight="1">
      <c r="B2" s="522"/>
      <c r="C2" s="522"/>
      <c r="D2" s="522"/>
      <c r="E2" s="522"/>
    </row>
    <row r="3" spans="1:7" ht="15.75">
      <c r="A3" s="455"/>
      <c r="B3" s="52"/>
      <c r="C3" s="521" t="s">
        <v>607</v>
      </c>
      <c r="D3" s="518"/>
      <c r="E3" s="518"/>
      <c r="F3" s="518"/>
      <c r="G3" s="518"/>
    </row>
    <row r="4" spans="1:7" ht="15.75">
      <c r="B4" s="52"/>
      <c r="C4" s="509" t="s">
        <v>608</v>
      </c>
      <c r="D4" s="509"/>
      <c r="E4" s="509"/>
      <c r="F4" s="509"/>
      <c r="G4" s="509"/>
    </row>
    <row r="5" spans="1:7" ht="15.75">
      <c r="B5" s="52"/>
      <c r="C5" s="361"/>
      <c r="D5" s="509" t="s">
        <v>609</v>
      </c>
      <c r="E5" s="510"/>
      <c r="F5" s="510"/>
      <c r="G5" s="510"/>
    </row>
    <row r="6" spans="1:7">
      <c r="B6" s="509" t="s">
        <v>689</v>
      </c>
      <c r="C6" s="519"/>
      <c r="D6" s="519"/>
      <c r="E6" s="519"/>
      <c r="F6" s="519"/>
      <c r="G6" s="519"/>
    </row>
    <row r="7" spans="1:7" ht="13.5" customHeight="1">
      <c r="B7" s="529"/>
      <c r="C7" s="529"/>
      <c r="D7" s="529"/>
      <c r="E7" s="529"/>
    </row>
    <row r="8" spans="1:7" ht="101.25" customHeight="1">
      <c r="A8" s="530" t="s">
        <v>86</v>
      </c>
      <c r="B8" s="530"/>
      <c r="C8" s="530"/>
      <c r="D8" s="530"/>
      <c r="E8" s="530"/>
    </row>
    <row r="9" spans="1:7" ht="5.25" customHeight="1" thickBot="1"/>
    <row r="10" spans="1:7" ht="15" customHeight="1">
      <c r="A10" s="527" t="s">
        <v>524</v>
      </c>
      <c r="B10" s="524" t="s">
        <v>521</v>
      </c>
      <c r="C10" s="524" t="s">
        <v>520</v>
      </c>
      <c r="D10" s="524"/>
      <c r="E10" s="525"/>
    </row>
    <row r="11" spans="1:7" ht="15.75" thickBot="1">
      <c r="A11" s="528" t="s">
        <v>412</v>
      </c>
      <c r="B11" s="526"/>
      <c r="C11" s="104" t="s">
        <v>522</v>
      </c>
      <c r="D11" s="104" t="s">
        <v>523</v>
      </c>
      <c r="E11" s="105" t="s">
        <v>85</v>
      </c>
    </row>
    <row r="12" spans="1:7">
      <c r="A12" s="106">
        <v>1</v>
      </c>
      <c r="B12" s="106">
        <v>2</v>
      </c>
      <c r="C12" s="107">
        <v>3</v>
      </c>
      <c r="D12" s="107">
        <v>4</v>
      </c>
      <c r="E12" s="107">
        <v>5</v>
      </c>
    </row>
    <row r="13" spans="1:7" s="137" customFormat="1" ht="15.75">
      <c r="A13" s="162" t="s">
        <v>413</v>
      </c>
      <c r="B13" s="163" t="s">
        <v>414</v>
      </c>
      <c r="C13" s="164">
        <f>C14+C20+C26+C34+C37+C16+C30+C32+C18</f>
        <v>18470.2</v>
      </c>
      <c r="D13" s="164">
        <f t="shared" ref="D13:E13" si="0">D14+D20+D26+D34+D37+D16+D30+D32+D18</f>
        <v>18765.5</v>
      </c>
      <c r="E13" s="164">
        <f t="shared" si="0"/>
        <v>19092.8</v>
      </c>
    </row>
    <row r="14" spans="1:7" s="137" customFormat="1">
      <c r="A14" s="134" t="s">
        <v>415</v>
      </c>
      <c r="B14" s="165" t="s">
        <v>416</v>
      </c>
      <c r="C14" s="166">
        <v>1115.5</v>
      </c>
      <c r="D14" s="166">
        <v>1185.8</v>
      </c>
      <c r="E14" s="166">
        <v>1268.8</v>
      </c>
    </row>
    <row r="15" spans="1:7" s="137" customFormat="1">
      <c r="A15" s="147" t="s">
        <v>417</v>
      </c>
      <c r="B15" s="167" t="s">
        <v>418</v>
      </c>
      <c r="C15" s="143">
        <v>1115.5</v>
      </c>
      <c r="D15" s="168">
        <v>1185.8</v>
      </c>
      <c r="E15" s="168">
        <v>1268.8</v>
      </c>
    </row>
    <row r="16" spans="1:7" s="137" customFormat="1" ht="25.5">
      <c r="A16" s="134" t="s">
        <v>419</v>
      </c>
      <c r="B16" s="165" t="s">
        <v>420</v>
      </c>
      <c r="C16" s="166">
        <f>C17</f>
        <v>2265.4</v>
      </c>
      <c r="D16" s="166">
        <f>D17</f>
        <v>2299.4</v>
      </c>
      <c r="E16" s="166">
        <f>E17</f>
        <v>2320.1</v>
      </c>
    </row>
    <row r="17" spans="1:9" s="137" customFormat="1" ht="29.25" customHeight="1">
      <c r="A17" s="216" t="s">
        <v>558</v>
      </c>
      <c r="B17" s="102" t="s">
        <v>559</v>
      </c>
      <c r="C17" s="143">
        <v>2265.4</v>
      </c>
      <c r="D17" s="143">
        <v>2299.4</v>
      </c>
      <c r="E17" s="143">
        <v>2320.1</v>
      </c>
    </row>
    <row r="18" spans="1:9" s="137" customFormat="1" ht="29.25" customHeight="1">
      <c r="A18" s="216" t="s">
        <v>677</v>
      </c>
      <c r="B18" s="493" t="s">
        <v>679</v>
      </c>
      <c r="C18" s="494">
        <f>C19</f>
        <v>6</v>
      </c>
      <c r="D18" s="494">
        <f t="shared" ref="D18:E18" si="1">D19</f>
        <v>0</v>
      </c>
      <c r="E18" s="494">
        <f t="shared" si="1"/>
        <v>0</v>
      </c>
    </row>
    <row r="19" spans="1:9" s="137" customFormat="1" ht="29.25" customHeight="1">
      <c r="A19" s="216" t="s">
        <v>678</v>
      </c>
      <c r="B19" s="102" t="s">
        <v>680</v>
      </c>
      <c r="C19" s="143">
        <v>6</v>
      </c>
      <c r="D19" s="143">
        <v>0</v>
      </c>
      <c r="E19" s="143">
        <v>0</v>
      </c>
    </row>
    <row r="20" spans="1:9" s="137" customFormat="1">
      <c r="A20" s="491" t="s">
        <v>421</v>
      </c>
      <c r="B20" s="492" t="s">
        <v>422</v>
      </c>
      <c r="C20" s="166">
        <f>C21+C25</f>
        <v>9938.7999999999993</v>
      </c>
      <c r="D20" s="166">
        <f>D21+D25</f>
        <v>10140.9</v>
      </c>
      <c r="E20" s="166">
        <f>E21+E25</f>
        <v>10253.5</v>
      </c>
    </row>
    <row r="21" spans="1:9" s="137" customFormat="1" ht="45">
      <c r="A21" s="147" t="s">
        <v>423</v>
      </c>
      <c r="B21" s="167" t="s">
        <v>424</v>
      </c>
      <c r="C21" s="143">
        <v>611</v>
      </c>
      <c r="D21" s="143">
        <v>375</v>
      </c>
      <c r="E21" s="143">
        <v>390</v>
      </c>
    </row>
    <row r="22" spans="1:9" s="137" customFormat="1" hidden="1">
      <c r="A22" s="134" t="s">
        <v>425</v>
      </c>
      <c r="B22" s="165" t="s">
        <v>426</v>
      </c>
      <c r="C22" s="166">
        <f>C24+C23</f>
        <v>0</v>
      </c>
      <c r="D22" s="149"/>
      <c r="E22" s="149"/>
    </row>
    <row r="23" spans="1:9" s="137" customFormat="1" hidden="1">
      <c r="A23" s="147" t="s">
        <v>427</v>
      </c>
      <c r="B23" s="167" t="s">
        <v>428</v>
      </c>
      <c r="C23" s="143"/>
      <c r="D23" s="149"/>
      <c r="E23" s="149"/>
    </row>
    <row r="24" spans="1:9" s="137" customFormat="1" hidden="1">
      <c r="A24" s="147" t="s">
        <v>429</v>
      </c>
      <c r="B24" s="169" t="s">
        <v>430</v>
      </c>
      <c r="C24" s="143"/>
      <c r="D24" s="170"/>
      <c r="E24" s="149"/>
    </row>
    <row r="25" spans="1:9" s="137" customFormat="1">
      <c r="A25" s="148" t="s">
        <v>567</v>
      </c>
      <c r="B25" s="216" t="s">
        <v>571</v>
      </c>
      <c r="C25" s="143">
        <v>9327.7999999999993</v>
      </c>
      <c r="D25" s="143">
        <v>9765.9</v>
      </c>
      <c r="E25" s="143">
        <v>9863.5</v>
      </c>
    </row>
    <row r="26" spans="1:9" ht="25.5">
      <c r="A26" s="108" t="s">
        <v>431</v>
      </c>
      <c r="B26" s="109" t="s">
        <v>432</v>
      </c>
      <c r="C26" s="110">
        <f>C27+C28+C29</f>
        <v>4185</v>
      </c>
      <c r="D26" s="110">
        <f>D27+D28+D29</f>
        <v>4282</v>
      </c>
      <c r="E26" s="110">
        <f>E27+E28+E29</f>
        <v>4315</v>
      </c>
    </row>
    <row r="27" spans="1:9" ht="75">
      <c r="A27" s="111" t="s">
        <v>433</v>
      </c>
      <c r="B27" s="115" t="s">
        <v>434</v>
      </c>
      <c r="C27" s="113">
        <v>0</v>
      </c>
      <c r="D27" s="113">
        <v>0</v>
      </c>
      <c r="E27" s="113">
        <v>0</v>
      </c>
    </row>
    <row r="28" spans="1:9" ht="60">
      <c r="A28" s="111" t="s">
        <v>435</v>
      </c>
      <c r="B28" s="112" t="s">
        <v>436</v>
      </c>
      <c r="C28" s="113">
        <v>3515</v>
      </c>
      <c r="D28" s="113">
        <v>3612</v>
      </c>
      <c r="E28" s="113">
        <v>3645</v>
      </c>
      <c r="F28" s="116"/>
      <c r="G28" s="522"/>
      <c r="H28" s="522"/>
      <c r="I28" s="117"/>
    </row>
    <row r="29" spans="1:9" ht="65.25" customHeight="1">
      <c r="A29" s="111" t="s">
        <v>437</v>
      </c>
      <c r="B29" s="115" t="s">
        <v>438</v>
      </c>
      <c r="C29" s="113">
        <v>670</v>
      </c>
      <c r="D29" s="113">
        <v>670</v>
      </c>
      <c r="E29" s="113">
        <v>670</v>
      </c>
    </row>
    <row r="30" spans="1:9" ht="29.25" customHeight="1">
      <c r="A30" s="118" t="s">
        <v>439</v>
      </c>
      <c r="B30" s="119" t="s">
        <v>440</v>
      </c>
      <c r="C30" s="110">
        <f>C31</f>
        <v>0</v>
      </c>
      <c r="D30" s="110">
        <f>D31</f>
        <v>50</v>
      </c>
      <c r="E30" s="110">
        <f>E31</f>
        <v>50</v>
      </c>
    </row>
    <row r="31" spans="1:9" ht="32.25" customHeight="1">
      <c r="A31" s="133" t="s">
        <v>441</v>
      </c>
      <c r="B31" s="132" t="s">
        <v>442</v>
      </c>
      <c r="C31" s="113">
        <v>0</v>
      </c>
      <c r="D31" s="113">
        <v>50</v>
      </c>
      <c r="E31" s="113">
        <v>50</v>
      </c>
    </row>
    <row r="32" spans="1:9" ht="27" customHeight="1">
      <c r="A32" s="120" t="s">
        <v>443</v>
      </c>
      <c r="B32" s="131" t="s">
        <v>444</v>
      </c>
      <c r="C32" s="110">
        <f>C33</f>
        <v>894.5</v>
      </c>
      <c r="D32" s="110">
        <f>D33</f>
        <v>782.4</v>
      </c>
      <c r="E32" s="110">
        <f>E33</f>
        <v>860.4</v>
      </c>
    </row>
    <row r="33" spans="1:7" ht="75">
      <c r="A33" s="81" t="s">
        <v>445</v>
      </c>
      <c r="B33" s="121" t="s">
        <v>446</v>
      </c>
      <c r="C33" s="82">
        <v>894.5</v>
      </c>
      <c r="D33" s="82">
        <v>782.4</v>
      </c>
      <c r="E33" s="82">
        <v>860.4</v>
      </c>
      <c r="F33" s="122"/>
      <c r="G33" s="83"/>
    </row>
    <row r="34" spans="1:7" ht="12.75" customHeight="1">
      <c r="A34" s="108" t="s">
        <v>447</v>
      </c>
      <c r="B34" s="109" t="s">
        <v>448</v>
      </c>
      <c r="C34" s="110">
        <f>C35</f>
        <v>0</v>
      </c>
      <c r="D34" s="110">
        <f>D35</f>
        <v>5</v>
      </c>
      <c r="E34" s="110">
        <f>E35</f>
        <v>5</v>
      </c>
    </row>
    <row r="35" spans="1:7" ht="50.65" customHeight="1">
      <c r="A35" s="111" t="s">
        <v>449</v>
      </c>
      <c r="B35" s="112" t="s">
        <v>450</v>
      </c>
      <c r="C35" s="113">
        <v>0</v>
      </c>
      <c r="D35" s="113">
        <v>5</v>
      </c>
      <c r="E35" s="113">
        <v>5</v>
      </c>
    </row>
    <row r="36" spans="1:7" ht="41.25" hidden="1" customHeight="1">
      <c r="A36" s="111" t="s">
        <v>451</v>
      </c>
      <c r="B36" s="112" t="s">
        <v>452</v>
      </c>
      <c r="C36" s="113">
        <v>0</v>
      </c>
      <c r="D36" s="114"/>
      <c r="E36" s="114"/>
    </row>
    <row r="37" spans="1:7">
      <c r="A37" s="108" t="s">
        <v>453</v>
      </c>
      <c r="B37" s="109" t="s">
        <v>454</v>
      </c>
      <c r="C37" s="110">
        <f>C38</f>
        <v>65</v>
      </c>
      <c r="D37" s="110">
        <f>D38</f>
        <v>20</v>
      </c>
      <c r="E37" s="110">
        <f>E38</f>
        <v>20</v>
      </c>
    </row>
    <row r="38" spans="1:7">
      <c r="A38" s="111" t="s">
        <v>455</v>
      </c>
      <c r="B38" s="112" t="s">
        <v>456</v>
      </c>
      <c r="C38" s="113">
        <v>65</v>
      </c>
      <c r="D38" s="113">
        <v>20</v>
      </c>
      <c r="E38" s="113">
        <v>20</v>
      </c>
    </row>
    <row r="39" spans="1:7" ht="21" customHeight="1">
      <c r="A39" s="123" t="s">
        <v>457</v>
      </c>
      <c r="B39" s="124" t="s">
        <v>458</v>
      </c>
      <c r="C39" s="125">
        <f>C40+C41+C42+C52+C57+C66</f>
        <v>25801.1</v>
      </c>
      <c r="D39" s="125">
        <f>D40+D41+D42+D52+D57+D66</f>
        <v>9974.0999999999985</v>
      </c>
      <c r="E39" s="125">
        <f>E41+E40+E42+E52+E57+E66</f>
        <v>7749.7999999999993</v>
      </c>
    </row>
    <row r="40" spans="1:7" s="137" customFormat="1" ht="47.25" customHeight="1">
      <c r="A40" s="141" t="s">
        <v>76</v>
      </c>
      <c r="B40" s="142" t="s">
        <v>83</v>
      </c>
      <c r="C40" s="143">
        <v>5296.9</v>
      </c>
      <c r="D40" s="143">
        <v>5608.4</v>
      </c>
      <c r="E40" s="143">
        <v>5947.5</v>
      </c>
      <c r="F40" s="144"/>
    </row>
    <row r="41" spans="1:7" s="137" customFormat="1" ht="51.75" customHeight="1">
      <c r="A41" s="141" t="s">
        <v>76</v>
      </c>
      <c r="B41" s="141" t="s">
        <v>82</v>
      </c>
      <c r="C41" s="143">
        <v>1452.9</v>
      </c>
      <c r="D41" s="143">
        <v>1475.8</v>
      </c>
      <c r="E41" s="143">
        <v>1501.4</v>
      </c>
    </row>
    <row r="42" spans="1:7" s="137" customFormat="1" ht="45">
      <c r="A42" s="145" t="s">
        <v>459</v>
      </c>
      <c r="B42" s="146" t="s">
        <v>460</v>
      </c>
      <c r="C42" s="432">
        <v>297.39999999999998</v>
      </c>
      <c r="D42" s="432">
        <v>297.39999999999998</v>
      </c>
      <c r="E42" s="432">
        <v>297.39999999999998</v>
      </c>
    </row>
    <row r="43" spans="1:7" s="137" customFormat="1" ht="30" hidden="1">
      <c r="A43" s="147" t="s">
        <v>461</v>
      </c>
      <c r="B43" s="148" t="s">
        <v>462</v>
      </c>
      <c r="C43" s="140">
        <v>0</v>
      </c>
      <c r="D43" s="149">
        <v>493862</v>
      </c>
      <c r="E43" s="149"/>
    </row>
    <row r="44" spans="1:7" s="137" customFormat="1" ht="30" hidden="1">
      <c r="A44" s="147" t="s">
        <v>463</v>
      </c>
      <c r="B44" s="142" t="s">
        <v>464</v>
      </c>
      <c r="C44" s="140">
        <v>0</v>
      </c>
      <c r="D44" s="149"/>
      <c r="E44" s="149"/>
    </row>
    <row r="45" spans="1:7" s="137" customFormat="1" hidden="1">
      <c r="A45" s="150" t="s">
        <v>465</v>
      </c>
      <c r="B45" s="151" t="s">
        <v>466</v>
      </c>
      <c r="C45" s="140">
        <f>C46</f>
        <v>884.1</v>
      </c>
      <c r="D45" s="149"/>
      <c r="E45" s="149"/>
    </row>
    <row r="46" spans="1:7" s="137" customFormat="1" ht="25.5" hidden="1">
      <c r="A46" s="147"/>
      <c r="B46" s="139" t="s">
        <v>467</v>
      </c>
      <c r="C46" s="140">
        <v>884.1</v>
      </c>
      <c r="D46" s="149"/>
      <c r="E46" s="149"/>
    </row>
    <row r="47" spans="1:7" s="137" customFormat="1" hidden="1">
      <c r="A47" s="150" t="s">
        <v>468</v>
      </c>
      <c r="B47" s="151" t="s">
        <v>466</v>
      </c>
      <c r="C47" s="136">
        <f>C48+C49</f>
        <v>0</v>
      </c>
      <c r="D47" s="149" t="s">
        <v>469</v>
      </c>
      <c r="E47" s="149"/>
    </row>
    <row r="48" spans="1:7" s="137" customFormat="1" ht="29.25" hidden="1" customHeight="1">
      <c r="A48" s="147"/>
      <c r="B48" s="139" t="s">
        <v>470</v>
      </c>
      <c r="C48" s="140"/>
      <c r="D48" s="149"/>
      <c r="E48" s="149"/>
    </row>
    <row r="49" spans="1:5" s="137" customFormat="1" hidden="1">
      <c r="A49" s="152"/>
      <c r="B49" s="153" t="s">
        <v>471</v>
      </c>
      <c r="C49" s="140"/>
      <c r="D49" s="149"/>
      <c r="E49" s="149"/>
    </row>
    <row r="50" spans="1:5" s="137" customFormat="1" ht="25.5" hidden="1">
      <c r="A50" s="154" t="s">
        <v>472</v>
      </c>
      <c r="B50" s="135" t="s">
        <v>473</v>
      </c>
      <c r="C50" s="136"/>
      <c r="D50" s="149"/>
      <c r="E50" s="149"/>
    </row>
    <row r="51" spans="1:5" s="137" customFormat="1" ht="25.5" hidden="1">
      <c r="A51" s="155"/>
      <c r="B51" s="156" t="s">
        <v>474</v>
      </c>
      <c r="C51" s="140"/>
      <c r="D51" s="149"/>
      <c r="E51" s="149"/>
    </row>
    <row r="52" spans="1:5" s="137" customFormat="1" ht="30">
      <c r="A52" s="152" t="s">
        <v>525</v>
      </c>
      <c r="B52" s="157" t="s">
        <v>526</v>
      </c>
      <c r="C52" s="140">
        <v>3.5</v>
      </c>
      <c r="D52" s="140">
        <v>3.5</v>
      </c>
      <c r="E52" s="140">
        <v>3.5</v>
      </c>
    </row>
    <row r="53" spans="1:5" s="137" customFormat="1" hidden="1">
      <c r="A53" s="150" t="s">
        <v>468</v>
      </c>
      <c r="B53" s="135" t="s">
        <v>466</v>
      </c>
      <c r="C53" s="140"/>
      <c r="D53" s="149"/>
      <c r="E53" s="149"/>
    </row>
    <row r="54" spans="1:5" s="137" customFormat="1" ht="27" hidden="1" customHeight="1">
      <c r="A54" s="152"/>
      <c r="B54" s="139" t="s">
        <v>470</v>
      </c>
      <c r="C54" s="140"/>
      <c r="D54" s="149"/>
      <c r="E54" s="149"/>
    </row>
    <row r="55" spans="1:5" s="137" customFormat="1" ht="27" hidden="1" customHeight="1">
      <c r="A55" s="154" t="s">
        <v>472</v>
      </c>
      <c r="B55" s="158" t="s">
        <v>473</v>
      </c>
      <c r="C55" s="140"/>
      <c r="D55" s="149"/>
      <c r="E55" s="149"/>
    </row>
    <row r="56" spans="1:5" s="137" customFormat="1" ht="25.5" hidden="1">
      <c r="A56" s="154"/>
      <c r="B56" s="159" t="s">
        <v>474</v>
      </c>
      <c r="C56" s="140"/>
      <c r="D56" s="149"/>
      <c r="E56" s="149"/>
    </row>
    <row r="57" spans="1:5" s="137" customFormat="1">
      <c r="A57" s="134" t="s">
        <v>457</v>
      </c>
      <c r="B57" s="160" t="s">
        <v>102</v>
      </c>
      <c r="C57" s="136">
        <f>C59+C60+C61+C65+C58+C63+C64+C62</f>
        <v>17673.899999999998</v>
      </c>
      <c r="D57" s="136">
        <f t="shared" ref="D57:E57" si="2">D59+D60+D61+D65+D58+D63+D64</f>
        <v>2589</v>
      </c>
      <c r="E57" s="136">
        <f t="shared" si="2"/>
        <v>0</v>
      </c>
    </row>
    <row r="58" spans="1:5" s="137" customFormat="1" ht="30">
      <c r="A58" s="161" t="s">
        <v>88</v>
      </c>
      <c r="B58" s="157" t="s">
        <v>87</v>
      </c>
      <c r="C58" s="140">
        <v>9684</v>
      </c>
      <c r="D58" s="140">
        <v>0</v>
      </c>
      <c r="E58" s="140">
        <v>0</v>
      </c>
    </row>
    <row r="59" spans="1:5" s="137" customFormat="1" ht="72.75" customHeight="1">
      <c r="A59" s="101" t="s">
        <v>99</v>
      </c>
      <c r="B59" s="157" t="s">
        <v>101</v>
      </c>
      <c r="C59" s="140">
        <v>918.4</v>
      </c>
      <c r="D59" s="140">
        <v>0</v>
      </c>
      <c r="E59" s="140">
        <v>0</v>
      </c>
    </row>
    <row r="60" spans="1:5" s="137" customFormat="1" ht="72.75" customHeight="1">
      <c r="A60" s="101" t="s">
        <v>99</v>
      </c>
      <c r="B60" s="157" t="s">
        <v>100</v>
      </c>
      <c r="C60" s="140">
        <v>1059.3</v>
      </c>
      <c r="D60" s="140">
        <v>0</v>
      </c>
      <c r="E60" s="140">
        <v>0</v>
      </c>
    </row>
    <row r="61" spans="1:5" s="137" customFormat="1" ht="47.25" customHeight="1">
      <c r="A61" s="101" t="s">
        <v>99</v>
      </c>
      <c r="B61" s="156" t="s">
        <v>103</v>
      </c>
      <c r="C61" s="140">
        <v>807.6</v>
      </c>
      <c r="D61" s="140">
        <v>0</v>
      </c>
      <c r="E61" s="140">
        <v>0</v>
      </c>
    </row>
    <row r="62" spans="1:5" s="137" customFormat="1" ht="47.25" customHeight="1">
      <c r="A62" s="433" t="s">
        <v>99</v>
      </c>
      <c r="B62" s="156" t="s">
        <v>676</v>
      </c>
      <c r="C62" s="140">
        <v>1276</v>
      </c>
      <c r="D62" s="140">
        <v>0</v>
      </c>
      <c r="E62" s="140">
        <v>0</v>
      </c>
    </row>
    <row r="63" spans="1:5" s="137" customFormat="1" ht="47.25" customHeight="1">
      <c r="A63" s="433" t="s">
        <v>99</v>
      </c>
      <c r="B63" s="434" t="s">
        <v>639</v>
      </c>
      <c r="C63" s="432">
        <v>1819.8</v>
      </c>
      <c r="D63" s="140">
        <v>2150.6999999999998</v>
      </c>
      <c r="E63" s="140">
        <v>0</v>
      </c>
    </row>
    <row r="64" spans="1:5" s="137" customFormat="1" ht="47.25" customHeight="1">
      <c r="A64" s="433" t="s">
        <v>637</v>
      </c>
      <c r="B64" s="434" t="s">
        <v>638</v>
      </c>
      <c r="C64" s="432">
        <v>1627.8</v>
      </c>
      <c r="D64" s="140">
        <v>0</v>
      </c>
      <c r="E64" s="140">
        <v>0</v>
      </c>
    </row>
    <row r="65" spans="1:6" s="137" customFormat="1" ht="60.75" customHeight="1">
      <c r="A65" s="397"/>
      <c r="B65" s="157" t="s">
        <v>104</v>
      </c>
      <c r="C65" s="140">
        <v>481</v>
      </c>
      <c r="D65" s="140">
        <v>438.3</v>
      </c>
      <c r="E65" s="140">
        <v>0</v>
      </c>
    </row>
    <row r="66" spans="1:6" s="137" customFormat="1" ht="36.75" customHeight="1">
      <c r="A66" s="138" t="s">
        <v>457</v>
      </c>
      <c r="B66" s="160" t="s">
        <v>464</v>
      </c>
      <c r="C66" s="136">
        <f>C67+C68</f>
        <v>1076.5</v>
      </c>
      <c r="D66" s="136">
        <f>D67</f>
        <v>0</v>
      </c>
      <c r="E66" s="136">
        <f>E67</f>
        <v>0</v>
      </c>
    </row>
    <row r="67" spans="1:6" s="137" customFormat="1" ht="60.75" customHeight="1">
      <c r="A67" s="481" t="s">
        <v>98</v>
      </c>
      <c r="B67" s="482" t="s">
        <v>105</v>
      </c>
      <c r="C67" s="432">
        <v>1056.5</v>
      </c>
      <c r="D67" s="140">
        <v>0</v>
      </c>
      <c r="E67" s="140">
        <v>0</v>
      </c>
    </row>
    <row r="68" spans="1:6" s="137" customFormat="1" ht="60.75" customHeight="1">
      <c r="A68" s="484" t="s">
        <v>98</v>
      </c>
      <c r="B68" s="483" t="s">
        <v>464</v>
      </c>
      <c r="C68" s="432">
        <v>20</v>
      </c>
      <c r="D68" s="140">
        <v>0</v>
      </c>
      <c r="E68" s="140">
        <v>0</v>
      </c>
    </row>
    <row r="69" spans="1:6" ht="16.5" thickBot="1">
      <c r="A69" s="126"/>
      <c r="B69" s="127" t="s">
        <v>475</v>
      </c>
      <c r="C69" s="125">
        <f>C13+C39</f>
        <v>44271.3</v>
      </c>
      <c r="D69" s="125">
        <f>D13+D39</f>
        <v>28739.599999999999</v>
      </c>
      <c r="E69" s="125">
        <f>E13+E39</f>
        <v>26842.6</v>
      </c>
      <c r="F69" s="128"/>
    </row>
    <row r="70" spans="1:6">
      <c r="A70" s="129"/>
      <c r="C70" s="130"/>
    </row>
    <row r="71" spans="1:6">
      <c r="A71" s="129"/>
      <c r="C71" s="130"/>
    </row>
    <row r="77" spans="1:6">
      <c r="D77" s="116"/>
      <c r="E77" s="116"/>
    </row>
  </sheetData>
  <mergeCells count="13">
    <mergeCell ref="A10:A11"/>
    <mergeCell ref="B7:E7"/>
    <mergeCell ref="A8:E8"/>
    <mergeCell ref="C4:G4"/>
    <mergeCell ref="D5:G5"/>
    <mergeCell ref="B6:G6"/>
    <mergeCell ref="G28:H28"/>
    <mergeCell ref="B1:E1"/>
    <mergeCell ref="C10:E10"/>
    <mergeCell ref="B10:B11"/>
    <mergeCell ref="B2:C2"/>
    <mergeCell ref="D2:E2"/>
    <mergeCell ref="C3:G3"/>
  </mergeCells>
  <phoneticPr fontId="48" type="noConversion"/>
  <pageMargins left="0" right="0" top="0" bottom="0" header="0.31496062992125984" footer="0.31496062992125984"/>
  <pageSetup paperSize="9" scale="74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171" customWidth="1"/>
    <col min="2" max="2" width="12.85546875" style="171" customWidth="1"/>
    <col min="3" max="3" width="11.28515625" style="171" customWidth="1"/>
    <col min="4" max="4" width="15.7109375" style="171" customWidth="1"/>
    <col min="5" max="5" width="12" style="171" customWidth="1"/>
    <col min="6" max="6" width="13.28515625" style="171" customWidth="1"/>
    <col min="7" max="7" width="9.5703125" style="171" customWidth="1"/>
    <col min="8" max="16384" width="9.140625" style="171"/>
  </cols>
  <sheetData>
    <row r="1" spans="1:6">
      <c r="B1" s="533" t="s">
        <v>150</v>
      </c>
      <c r="C1" s="533"/>
      <c r="D1" s="533"/>
      <c r="E1" s="533"/>
      <c r="F1" s="533"/>
    </row>
    <row r="2" spans="1:6">
      <c r="B2" s="533" t="s">
        <v>79</v>
      </c>
      <c r="C2" s="533"/>
      <c r="D2" s="533"/>
      <c r="E2" s="533"/>
      <c r="F2" s="533"/>
    </row>
    <row r="3" spans="1:6">
      <c r="B3" s="534" t="s">
        <v>151</v>
      </c>
      <c r="C3" s="534"/>
      <c r="D3" s="534"/>
      <c r="E3" s="534"/>
      <c r="F3" s="534"/>
    </row>
    <row r="4" spans="1:6">
      <c r="B4" s="533" t="s">
        <v>527</v>
      </c>
      <c r="C4" s="534"/>
      <c r="D4" s="534"/>
      <c r="E4" s="534"/>
      <c r="F4" s="534"/>
    </row>
    <row r="5" spans="1:6">
      <c r="B5" s="534" t="s">
        <v>152</v>
      </c>
      <c r="C5" s="534"/>
      <c r="D5" s="534"/>
      <c r="E5" s="534"/>
      <c r="F5" s="534"/>
    </row>
    <row r="6" spans="1:6">
      <c r="B6" s="534" t="s">
        <v>153</v>
      </c>
      <c r="C6" s="534"/>
      <c r="D6" s="534"/>
      <c r="E6" s="534"/>
      <c r="F6" s="534"/>
    </row>
    <row r="7" spans="1:6">
      <c r="A7" s="172"/>
      <c r="B7" s="535"/>
      <c r="C7" s="535"/>
      <c r="D7" s="535"/>
    </row>
    <row r="8" spans="1:6">
      <c r="A8" s="172"/>
      <c r="B8" s="172"/>
      <c r="C8" s="172"/>
      <c r="D8" s="172"/>
    </row>
    <row r="9" spans="1:6" ht="20.25" customHeight="1">
      <c r="A9" s="536" t="s">
        <v>529</v>
      </c>
      <c r="B9" s="536"/>
      <c r="C9" s="536"/>
      <c r="D9" s="536"/>
      <c r="E9" s="536"/>
      <c r="F9" s="536"/>
    </row>
    <row r="10" spans="1:6" ht="18" customHeight="1">
      <c r="A10" s="536"/>
      <c r="B10" s="536"/>
      <c r="C10" s="536"/>
      <c r="D10" s="536"/>
      <c r="E10" s="536"/>
      <c r="F10" s="536"/>
    </row>
    <row r="11" spans="1:6" ht="69.75" customHeight="1">
      <c r="A11" s="536"/>
      <c r="B11" s="536"/>
      <c r="C11" s="536"/>
      <c r="D11" s="536"/>
      <c r="E11" s="536"/>
      <c r="F11" s="536"/>
    </row>
    <row r="12" spans="1:6" ht="31.5" customHeight="1">
      <c r="A12" s="173"/>
      <c r="B12" s="173"/>
      <c r="C12" s="173"/>
      <c r="D12" s="173"/>
    </row>
    <row r="13" spans="1:6" ht="16.5" customHeight="1">
      <c r="A13" s="537" t="s">
        <v>106</v>
      </c>
      <c r="B13" s="541" t="s">
        <v>197</v>
      </c>
      <c r="C13" s="541" t="s">
        <v>198</v>
      </c>
      <c r="D13" s="540" t="s">
        <v>201</v>
      </c>
      <c r="E13" s="540"/>
      <c r="F13" s="540"/>
    </row>
    <row r="14" spans="1:6" ht="24" customHeight="1">
      <c r="A14" s="538"/>
      <c r="B14" s="541"/>
      <c r="C14" s="541"/>
      <c r="D14" s="540"/>
      <c r="E14" s="540"/>
      <c r="F14" s="540"/>
    </row>
    <row r="15" spans="1:6" ht="22.5" customHeight="1">
      <c r="A15" s="539"/>
      <c r="B15" s="541"/>
      <c r="C15" s="541"/>
      <c r="D15" s="200" t="s">
        <v>522</v>
      </c>
      <c r="E15" s="200" t="s">
        <v>523</v>
      </c>
      <c r="F15" s="200" t="s">
        <v>85</v>
      </c>
    </row>
    <row r="16" spans="1:6">
      <c r="A16" s="201">
        <v>1</v>
      </c>
      <c r="B16" s="202">
        <v>2</v>
      </c>
      <c r="C16" s="203">
        <v>3</v>
      </c>
      <c r="D16" s="203">
        <v>4</v>
      </c>
      <c r="E16" s="203">
        <v>5</v>
      </c>
      <c r="F16" s="203">
        <v>6</v>
      </c>
    </row>
    <row r="17" spans="1:7" ht="15.75">
      <c r="A17" s="198" t="s">
        <v>154</v>
      </c>
      <c r="B17" s="174" t="s">
        <v>155</v>
      </c>
      <c r="C17" s="174"/>
      <c r="D17" s="174">
        <f>D19+D21+D23+D25+D27+D29</f>
        <v>8815.2000000000007</v>
      </c>
      <c r="E17" s="174">
        <f>E19+E21+E23+E25+E27+E29</f>
        <v>8300.2000000000007</v>
      </c>
      <c r="F17" s="174">
        <f>F19+F21+F23+F25+F27+F29</f>
        <v>8023</v>
      </c>
    </row>
    <row r="18" spans="1:7" ht="15.75">
      <c r="A18" s="198"/>
      <c r="B18" s="174"/>
      <c r="C18" s="174"/>
      <c r="D18" s="174"/>
      <c r="E18" s="175"/>
      <c r="F18" s="175"/>
    </row>
    <row r="19" spans="1:7" ht="70.5" customHeight="1">
      <c r="A19" s="188" t="s">
        <v>156</v>
      </c>
      <c r="B19" s="189" t="s">
        <v>206</v>
      </c>
      <c r="C19" s="189" t="s">
        <v>208</v>
      </c>
      <c r="D19" s="176">
        <v>6</v>
      </c>
      <c r="E19" s="176">
        <f>'отмена приложения'!H18</f>
        <v>6.3</v>
      </c>
      <c r="F19" s="176">
        <f>'отмена приложения'!I18</f>
        <v>6.5</v>
      </c>
      <c r="G19" s="177"/>
    </row>
    <row r="20" spans="1:7" ht="15.75">
      <c r="A20" s="197"/>
      <c r="B20" s="189"/>
      <c r="C20" s="204"/>
      <c r="D20" s="176"/>
      <c r="E20" s="175"/>
      <c r="F20" s="175"/>
      <c r="G20" s="177"/>
    </row>
    <row r="21" spans="1:7" ht="57.75">
      <c r="A21" s="188" t="s">
        <v>157</v>
      </c>
      <c r="B21" s="189" t="s">
        <v>206</v>
      </c>
      <c r="C21" s="189" t="s">
        <v>218</v>
      </c>
      <c r="D21" s="176">
        <v>6416.4</v>
      </c>
      <c r="E21" s="176">
        <v>6862.9</v>
      </c>
      <c r="F21" s="176">
        <v>6720.3</v>
      </c>
      <c r="G21" s="177"/>
    </row>
    <row r="22" spans="1:7" ht="15.75">
      <c r="A22" s="188"/>
      <c r="B22" s="189"/>
      <c r="C22" s="189"/>
      <c r="D22" s="176"/>
      <c r="E22" s="175"/>
      <c r="F22" s="175"/>
    </row>
    <row r="23" spans="1:7" ht="57.75">
      <c r="A23" s="188" t="s">
        <v>158</v>
      </c>
      <c r="B23" s="189" t="s">
        <v>206</v>
      </c>
      <c r="C23" s="189" t="s">
        <v>232</v>
      </c>
      <c r="D23" s="176">
        <v>291.60000000000002</v>
      </c>
      <c r="E23" s="176">
        <f>'отмена приложения'!H37</f>
        <v>291.60000000000002</v>
      </c>
      <c r="F23" s="176">
        <f>'отмена приложения'!I37</f>
        <v>250.9</v>
      </c>
    </row>
    <row r="24" spans="1:7" ht="15.75">
      <c r="A24" s="188"/>
      <c r="B24" s="189"/>
      <c r="C24" s="189"/>
      <c r="D24" s="176"/>
      <c r="E24" s="175"/>
      <c r="F24" s="175"/>
    </row>
    <row r="25" spans="1:7" ht="36.75" hidden="1" customHeight="1">
      <c r="A25" s="188" t="s">
        <v>159</v>
      </c>
      <c r="B25" s="189" t="s">
        <v>206</v>
      </c>
      <c r="C25" s="189" t="s">
        <v>369</v>
      </c>
      <c r="D25" s="176">
        <v>0</v>
      </c>
      <c r="E25" s="176">
        <v>0</v>
      </c>
      <c r="F25" s="176">
        <v>0</v>
      </c>
    </row>
    <row r="26" spans="1:7" ht="15.75">
      <c r="A26" s="188"/>
      <c r="B26" s="189"/>
      <c r="C26" s="189"/>
      <c r="D26" s="176"/>
      <c r="E26" s="175"/>
      <c r="F26" s="175"/>
    </row>
    <row r="27" spans="1:7" ht="15.75">
      <c r="A27" s="188" t="s">
        <v>160</v>
      </c>
      <c r="B27" s="189" t="s">
        <v>206</v>
      </c>
      <c r="C27" s="189" t="s">
        <v>240</v>
      </c>
      <c r="D27" s="176">
        <v>50</v>
      </c>
      <c r="E27" s="176">
        <f>'отмена приложения'!H45</f>
        <v>50</v>
      </c>
      <c r="F27" s="176">
        <f>'отмена приложения'!I45</f>
        <v>50</v>
      </c>
    </row>
    <row r="28" spans="1:7" ht="15.75">
      <c r="A28" s="188"/>
      <c r="B28" s="189"/>
      <c r="C28" s="189"/>
      <c r="D28" s="176"/>
      <c r="E28" s="175"/>
      <c r="F28" s="175"/>
    </row>
    <row r="29" spans="1:7" ht="15.75">
      <c r="A29" s="188" t="s">
        <v>161</v>
      </c>
      <c r="B29" s="189" t="s">
        <v>206</v>
      </c>
      <c r="C29" s="189" t="s">
        <v>251</v>
      </c>
      <c r="D29" s="176">
        <v>2051.1999999999998</v>
      </c>
      <c r="E29" s="176">
        <v>1089.4000000000001</v>
      </c>
      <c r="F29" s="176">
        <v>995.3</v>
      </c>
    </row>
    <row r="30" spans="1:7" ht="15.75">
      <c r="A30" s="190" t="s">
        <v>162</v>
      </c>
      <c r="B30" s="174" t="s">
        <v>163</v>
      </c>
      <c r="C30" s="174"/>
      <c r="D30" s="178">
        <f>D31</f>
        <v>271.60000000000002</v>
      </c>
      <c r="E30" s="178">
        <f>E31</f>
        <v>285.8</v>
      </c>
      <c r="F30" s="178">
        <f>F31</f>
        <v>0</v>
      </c>
    </row>
    <row r="31" spans="1:7" ht="29.25">
      <c r="A31" s="188" t="s">
        <v>164</v>
      </c>
      <c r="B31" s="189" t="s">
        <v>282</v>
      </c>
      <c r="C31" s="189" t="s">
        <v>208</v>
      </c>
      <c r="D31" s="176">
        <v>271.60000000000002</v>
      </c>
      <c r="E31" s="176">
        <f>'отмена приложения'!H88</f>
        <v>285.8</v>
      </c>
      <c r="F31" s="176">
        <f>'отмена приложения'!I88</f>
        <v>0</v>
      </c>
    </row>
    <row r="32" spans="1:7">
      <c r="A32" s="188"/>
      <c r="B32" s="191"/>
      <c r="C32" s="192"/>
      <c r="D32" s="176"/>
      <c r="E32" s="175"/>
      <c r="F32" s="175"/>
    </row>
    <row r="33" spans="1:6" ht="47.25">
      <c r="A33" s="190" t="s">
        <v>165</v>
      </c>
      <c r="B33" s="174" t="s">
        <v>166</v>
      </c>
      <c r="C33" s="174"/>
      <c r="D33" s="178">
        <f>D34+D35</f>
        <v>456</v>
      </c>
      <c r="E33" s="178" t="e">
        <f>E34+E35</f>
        <v>#REF!</v>
      </c>
      <c r="F33" s="178" t="e">
        <f>F34+F35</f>
        <v>#REF!</v>
      </c>
    </row>
    <row r="34" spans="1:6" ht="15.75">
      <c r="A34" s="193"/>
      <c r="B34" s="189" t="s">
        <v>208</v>
      </c>
      <c r="C34" s="189" t="s">
        <v>287</v>
      </c>
      <c r="D34" s="179">
        <v>108</v>
      </c>
      <c r="E34" s="179" t="e">
        <f>'отмена приложения'!#REF!</f>
        <v>#REF!</v>
      </c>
      <c r="F34" s="179" t="e">
        <f>'отмена приложения'!#REF!</f>
        <v>#REF!</v>
      </c>
    </row>
    <row r="35" spans="1:6" ht="15.75">
      <c r="A35" s="193" t="s">
        <v>167</v>
      </c>
      <c r="B35" s="189" t="s">
        <v>208</v>
      </c>
      <c r="C35" s="189" t="s">
        <v>289</v>
      </c>
      <c r="D35" s="179">
        <v>348</v>
      </c>
      <c r="E35" s="179">
        <f>'отмена приложения'!H99</f>
        <v>330</v>
      </c>
      <c r="F35" s="179">
        <f>'отмена приложения'!I99</f>
        <v>275</v>
      </c>
    </row>
    <row r="36" spans="1:6" ht="15.75">
      <c r="A36" s="194" t="s">
        <v>168</v>
      </c>
      <c r="B36" s="174" t="s">
        <v>169</v>
      </c>
      <c r="C36" s="174"/>
      <c r="D36" s="178">
        <f>D37+D38</f>
        <v>2360.4</v>
      </c>
      <c r="E36" s="178">
        <f>E37+E38</f>
        <v>2800</v>
      </c>
      <c r="F36" s="178">
        <f>F37+F38</f>
        <v>2810</v>
      </c>
    </row>
    <row r="37" spans="1:6" ht="30.75">
      <c r="A37" s="195" t="s">
        <v>170</v>
      </c>
      <c r="B37" s="189" t="s">
        <v>218</v>
      </c>
      <c r="C37" s="189" t="s">
        <v>287</v>
      </c>
      <c r="D37" s="180">
        <v>2265.4</v>
      </c>
      <c r="E37" s="180">
        <v>2745</v>
      </c>
      <c r="F37" s="180">
        <v>2755</v>
      </c>
    </row>
    <row r="38" spans="1:6" ht="32.25" customHeight="1">
      <c r="A38" s="193" t="s">
        <v>171</v>
      </c>
      <c r="B38" s="189" t="s">
        <v>218</v>
      </c>
      <c r="C38" s="189" t="s">
        <v>320</v>
      </c>
      <c r="D38" s="179">
        <v>95</v>
      </c>
      <c r="E38" s="179">
        <v>55</v>
      </c>
      <c r="F38" s="179">
        <v>55</v>
      </c>
    </row>
    <row r="39" spans="1:6" ht="15.75">
      <c r="A39" s="196" t="s">
        <v>172</v>
      </c>
      <c r="B39" s="174" t="s">
        <v>173</v>
      </c>
      <c r="C39" s="174"/>
      <c r="D39" s="178">
        <f>D40+D41+D42</f>
        <v>17487</v>
      </c>
      <c r="E39" s="178">
        <f>E40+E41+E42</f>
        <v>7689.9</v>
      </c>
      <c r="F39" s="178">
        <f>F40+F41+F42</f>
        <v>5267.4</v>
      </c>
    </row>
    <row r="40" spans="1:6" ht="15.75">
      <c r="A40" s="184" t="s">
        <v>174</v>
      </c>
      <c r="B40" s="189" t="s">
        <v>334</v>
      </c>
      <c r="C40" s="189" t="s">
        <v>206</v>
      </c>
      <c r="D40" s="179">
        <v>1475</v>
      </c>
      <c r="E40" s="179">
        <v>3788</v>
      </c>
      <c r="F40" s="179">
        <v>1537.7</v>
      </c>
    </row>
    <row r="41" spans="1:6" ht="15.75">
      <c r="A41" s="184" t="s">
        <v>175</v>
      </c>
      <c r="B41" s="189" t="s">
        <v>334</v>
      </c>
      <c r="C41" s="189" t="s">
        <v>282</v>
      </c>
      <c r="D41" s="179">
        <v>690</v>
      </c>
      <c r="E41" s="179">
        <f>'отмена приложения'!H160</f>
        <v>393.3</v>
      </c>
      <c r="F41" s="179">
        <f>'отмена приложения'!I160</f>
        <v>550</v>
      </c>
    </row>
    <row r="42" spans="1:6" ht="15.75">
      <c r="A42" s="184" t="s">
        <v>176</v>
      </c>
      <c r="B42" s="189" t="s">
        <v>334</v>
      </c>
      <c r="C42" s="189" t="s">
        <v>208</v>
      </c>
      <c r="D42" s="179">
        <v>15322</v>
      </c>
      <c r="E42" s="179">
        <v>3508.6</v>
      </c>
      <c r="F42" s="179">
        <v>3179.7</v>
      </c>
    </row>
    <row r="43" spans="1:6">
      <c r="A43" s="181" t="s">
        <v>177</v>
      </c>
      <c r="B43" s="182" t="s">
        <v>178</v>
      </c>
      <c r="C43" s="185"/>
      <c r="D43" s="183">
        <f>D44</f>
        <v>50</v>
      </c>
      <c r="E43" s="183" t="e">
        <f>E44</f>
        <v>#REF!</v>
      </c>
      <c r="F43" s="183" t="e">
        <f>F44</f>
        <v>#REF!</v>
      </c>
    </row>
    <row r="44" spans="1:6">
      <c r="A44" s="184" t="s">
        <v>179</v>
      </c>
      <c r="B44" s="185" t="s">
        <v>369</v>
      </c>
      <c r="C44" s="185" t="s">
        <v>369</v>
      </c>
      <c r="D44" s="179">
        <v>50</v>
      </c>
      <c r="E44" s="179" t="e">
        <f>'отмена приложения'!#REF!</f>
        <v>#REF!</v>
      </c>
      <c r="F44" s="179" t="e">
        <f>'отмена приложения'!#REF!</f>
        <v>#REF!</v>
      </c>
    </row>
    <row r="45" spans="1:6" ht="15.75">
      <c r="A45" s="190" t="s">
        <v>180</v>
      </c>
      <c r="B45" s="174" t="s">
        <v>181</v>
      </c>
      <c r="C45" s="174"/>
      <c r="D45" s="178">
        <v>4923.8</v>
      </c>
      <c r="E45" s="178">
        <f>E46</f>
        <v>6273.9</v>
      </c>
      <c r="F45" s="178">
        <f>F46</f>
        <v>6192.2</v>
      </c>
    </row>
    <row r="46" spans="1:6">
      <c r="A46" s="197" t="s">
        <v>182</v>
      </c>
      <c r="B46" s="185" t="s">
        <v>374</v>
      </c>
      <c r="C46" s="185" t="s">
        <v>206</v>
      </c>
      <c r="D46" s="179">
        <f>4210+200+783.1+33.6</f>
        <v>5226.7000000000007</v>
      </c>
      <c r="E46" s="179">
        <f>'отмена приложения'!H227</f>
        <v>6273.9</v>
      </c>
      <c r="F46" s="179">
        <f>'отмена приложения'!I227</f>
        <v>6192.2</v>
      </c>
    </row>
    <row r="47" spans="1:6" ht="15.75">
      <c r="A47" s="198" t="s">
        <v>183</v>
      </c>
      <c r="B47" s="174" t="s">
        <v>184</v>
      </c>
      <c r="C47" s="174"/>
      <c r="D47" s="178">
        <f>D48+D49</f>
        <v>2508.6</v>
      </c>
      <c r="E47" s="178" t="e">
        <f>E48+E49</f>
        <v>#REF!</v>
      </c>
      <c r="F47" s="178" t="e">
        <f>F48+F49</f>
        <v>#REF!</v>
      </c>
    </row>
    <row r="48" spans="1:6">
      <c r="A48" s="197" t="s">
        <v>185</v>
      </c>
      <c r="B48" s="185" t="s">
        <v>289</v>
      </c>
      <c r="C48" s="185" t="s">
        <v>206</v>
      </c>
      <c r="D48" s="179">
        <v>2508.6</v>
      </c>
      <c r="E48" s="179">
        <f>'отмена приложения'!H244</f>
        <v>2677.5</v>
      </c>
      <c r="F48" s="179">
        <f>'отмена приложения'!I244</f>
        <v>2784.6</v>
      </c>
    </row>
    <row r="49" spans="1:6">
      <c r="A49" s="197" t="s">
        <v>186</v>
      </c>
      <c r="B49" s="185" t="s">
        <v>289</v>
      </c>
      <c r="C49" s="185" t="s">
        <v>208</v>
      </c>
      <c r="D49" s="179">
        <v>0</v>
      </c>
      <c r="E49" s="179" t="e">
        <f>'отмена приложения'!#REF!</f>
        <v>#REF!</v>
      </c>
      <c r="F49" s="179" t="e">
        <f>'отмена приложения'!#REF!</f>
        <v>#REF!</v>
      </c>
    </row>
    <row r="50" spans="1:6" ht="15.75">
      <c r="A50" s="198" t="s">
        <v>187</v>
      </c>
      <c r="B50" s="174" t="s">
        <v>188</v>
      </c>
      <c r="C50" s="174"/>
      <c r="D50" s="178">
        <f>D51</f>
        <v>703.3</v>
      </c>
      <c r="E50" s="178">
        <f>E51</f>
        <v>697</v>
      </c>
      <c r="F50" s="178">
        <f>F51</f>
        <v>725</v>
      </c>
    </row>
    <row r="51" spans="1:6">
      <c r="A51" s="197" t="s">
        <v>187</v>
      </c>
      <c r="B51" s="185" t="s">
        <v>240</v>
      </c>
      <c r="C51" s="185" t="s">
        <v>206</v>
      </c>
      <c r="D51" s="179">
        <v>703.3</v>
      </c>
      <c r="E51" s="179">
        <f>'отмена приложения'!H253</f>
        <v>697</v>
      </c>
      <c r="F51" s="179">
        <f>'отмена приложения'!I253</f>
        <v>725</v>
      </c>
    </row>
    <row r="52" spans="1:6">
      <c r="A52" s="197"/>
      <c r="B52" s="185"/>
      <c r="C52" s="185"/>
      <c r="D52" s="179"/>
      <c r="E52" s="175"/>
      <c r="F52" s="175"/>
    </row>
    <row r="53" spans="1:6" ht="18">
      <c r="A53" s="531" t="s">
        <v>541</v>
      </c>
      <c r="B53" s="531"/>
      <c r="C53" s="531"/>
      <c r="D53" s="187">
        <f>D50+D47+D45+D39+D36+D33+D30+D17+D43</f>
        <v>37575.9</v>
      </c>
      <c r="E53" s="187" t="e">
        <f>E50+E47+E45+E39+E36+E33+E30+E17+E43</f>
        <v>#REF!</v>
      </c>
      <c r="F53" s="187" t="e">
        <f>F50+F47+F45+F39+F36+F33+F30+F17+F43</f>
        <v>#REF!</v>
      </c>
    </row>
    <row r="54" spans="1:6">
      <c r="A54" s="532" t="s">
        <v>540</v>
      </c>
      <c r="B54" s="532"/>
      <c r="C54" s="532"/>
      <c r="D54" s="199">
        <v>0</v>
      </c>
      <c r="E54" s="186" t="e">
        <f>(E53-E31-3.5)*2.5%</f>
        <v>#REF!</v>
      </c>
      <c r="F54" s="186" t="e">
        <f>(F53-F31-3.5)*5%</f>
        <v>#REF!</v>
      </c>
    </row>
    <row r="55" spans="1:6" ht="18">
      <c r="A55" s="531" t="s">
        <v>189</v>
      </c>
      <c r="B55" s="531"/>
      <c r="C55" s="531"/>
      <c r="D55" s="187">
        <f>D53+D54</f>
        <v>37575.9</v>
      </c>
      <c r="E55" s="187" t="e">
        <f>E53+E54</f>
        <v>#REF!</v>
      </c>
      <c r="F55" s="187" t="e">
        <f>F53+F54</f>
        <v>#REF!</v>
      </c>
    </row>
  </sheetData>
  <mergeCells count="15"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A55:C55"/>
    <mergeCell ref="A54:C54"/>
    <mergeCell ref="B2:F2"/>
    <mergeCell ref="B3:F3"/>
    <mergeCell ref="B6:F6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130" zoomScaleNormal="130" workbookViewId="0">
      <selection activeCell="D6" sqref="D6:I6"/>
    </sheetView>
  </sheetViews>
  <sheetFormatPr defaultColWidth="9.140625" defaultRowHeight="15"/>
  <cols>
    <col min="1" max="1" width="56" style="206" customWidth="1"/>
    <col min="2" max="2" width="8.7109375" style="206" customWidth="1"/>
    <col min="3" max="3" width="6.85546875" style="206" customWidth="1"/>
    <col min="4" max="4" width="11.28515625" style="206" customWidth="1"/>
    <col min="5" max="5" width="12.7109375" style="206" customWidth="1"/>
    <col min="6" max="6" width="13" style="206" customWidth="1"/>
    <col min="7" max="7" width="10.42578125" style="206" hidden="1" customWidth="1"/>
    <col min="8" max="8" width="4" style="206" hidden="1" customWidth="1"/>
    <col min="9" max="9" width="3" style="206" hidden="1" customWidth="1"/>
    <col min="10" max="16384" width="9.140625" style="206"/>
  </cols>
  <sheetData>
    <row r="1" spans="1:9" ht="18.75">
      <c r="A1" s="205"/>
      <c r="D1" s="542" t="s">
        <v>602</v>
      </c>
      <c r="E1" s="542"/>
      <c r="F1" s="542"/>
      <c r="G1" s="357"/>
      <c r="H1" s="205"/>
    </row>
    <row r="2" spans="1:9" ht="18.75">
      <c r="A2" s="456"/>
      <c r="D2" s="522"/>
      <c r="E2" s="522"/>
      <c r="F2" s="358"/>
      <c r="G2" s="358"/>
    </row>
    <row r="3" spans="1:9" ht="18.75">
      <c r="A3" s="205"/>
      <c r="D3" s="52"/>
      <c r="E3" s="520"/>
      <c r="F3" s="520"/>
      <c r="G3" s="521" t="s">
        <v>607</v>
      </c>
      <c r="H3" s="521"/>
      <c r="I3" s="521"/>
    </row>
    <row r="4" spans="1:9" ht="28.5" customHeight="1">
      <c r="A4" s="205"/>
      <c r="C4" s="563" t="s">
        <v>608</v>
      </c>
      <c r="D4" s="564"/>
      <c r="E4" s="564"/>
      <c r="F4" s="564"/>
      <c r="G4" s="564"/>
      <c r="H4" s="564"/>
      <c r="I4" s="564"/>
    </row>
    <row r="5" spans="1:9" ht="18.75">
      <c r="A5" s="205"/>
      <c r="B5" s="509" t="s">
        <v>609</v>
      </c>
      <c r="C5" s="564"/>
      <c r="D5" s="564"/>
      <c r="E5" s="564"/>
      <c r="F5" s="564"/>
      <c r="G5" s="564"/>
      <c r="H5" s="564"/>
      <c r="I5" s="564"/>
    </row>
    <row r="6" spans="1:9">
      <c r="D6" s="509" t="s">
        <v>688</v>
      </c>
      <c r="E6" s="519"/>
      <c r="F6" s="519"/>
      <c r="G6" s="519"/>
      <c r="H6" s="519"/>
      <c r="I6" s="519"/>
    </row>
    <row r="9" spans="1:9" ht="18.75" customHeight="1">
      <c r="A9" s="543" t="s">
        <v>107</v>
      </c>
      <c r="B9" s="543"/>
      <c r="C9" s="543"/>
      <c r="D9" s="543"/>
      <c r="E9" s="543"/>
      <c r="F9" s="543"/>
    </row>
    <row r="10" spans="1:9" ht="18.75">
      <c r="A10" s="554" t="s">
        <v>108</v>
      </c>
      <c r="B10" s="554"/>
      <c r="C10" s="554"/>
      <c r="D10" s="554"/>
      <c r="E10" s="554"/>
      <c r="F10" s="554"/>
    </row>
    <row r="11" spans="1:9" ht="18.75">
      <c r="A11" s="207"/>
      <c r="B11" s="207"/>
      <c r="C11" s="207"/>
      <c r="D11" s="207"/>
      <c r="E11" s="208"/>
      <c r="F11" s="208"/>
    </row>
    <row r="12" spans="1:9" ht="15.75">
      <c r="A12" s="559" t="s">
        <v>106</v>
      </c>
      <c r="B12" s="562" t="s">
        <v>109</v>
      </c>
      <c r="C12" s="562"/>
      <c r="D12" s="548" t="s">
        <v>110</v>
      </c>
      <c r="E12" s="551" t="s">
        <v>523</v>
      </c>
      <c r="F12" s="547" t="s">
        <v>85</v>
      </c>
    </row>
    <row r="13" spans="1:9" ht="15" customHeight="1">
      <c r="A13" s="560"/>
      <c r="B13" s="548" t="s">
        <v>111</v>
      </c>
      <c r="C13" s="556" t="s">
        <v>112</v>
      </c>
      <c r="D13" s="549"/>
      <c r="E13" s="552"/>
      <c r="F13" s="547"/>
    </row>
    <row r="14" spans="1:9" ht="15" customHeight="1">
      <c r="A14" s="561"/>
      <c r="B14" s="550"/>
      <c r="C14" s="556"/>
      <c r="D14" s="550"/>
      <c r="E14" s="553"/>
      <c r="F14" s="547"/>
    </row>
    <row r="15" spans="1:9" ht="15.75">
      <c r="A15" s="398" t="s">
        <v>154</v>
      </c>
      <c r="B15" s="209" t="s">
        <v>155</v>
      </c>
      <c r="C15" s="209"/>
      <c r="D15" s="320">
        <f>D17+D18+D21+D16+D20</f>
        <v>8644.2000000000007</v>
      </c>
      <c r="E15" s="320">
        <f>E16+E17+E18+E20+E21</f>
        <v>7617.8</v>
      </c>
      <c r="F15" s="320">
        <f>F16+F17+F18+F20+F21</f>
        <v>7971.4</v>
      </c>
    </row>
    <row r="16" spans="1:9" ht="47.25">
      <c r="A16" s="77" t="s">
        <v>157</v>
      </c>
      <c r="B16" s="209"/>
      <c r="C16" s="459" t="s">
        <v>32</v>
      </c>
      <c r="D16" s="323">
        <v>6</v>
      </c>
      <c r="E16" s="320">
        <v>6.3</v>
      </c>
      <c r="F16" s="320">
        <v>6.5</v>
      </c>
      <c r="G16" s="214"/>
      <c r="H16" s="214"/>
      <c r="I16" s="214"/>
    </row>
    <row r="17" spans="1:10" ht="45">
      <c r="A17" s="399" t="s">
        <v>217</v>
      </c>
      <c r="B17" s="324"/>
      <c r="C17" s="453" t="s">
        <v>31</v>
      </c>
      <c r="D17" s="326">
        <v>6711.4</v>
      </c>
      <c r="E17" s="326">
        <v>6662.7</v>
      </c>
      <c r="F17" s="326">
        <v>6916.9</v>
      </c>
      <c r="G17" s="55"/>
      <c r="H17" s="55"/>
      <c r="I17" s="55"/>
    </row>
    <row r="18" spans="1:10" ht="15" customHeight="1">
      <c r="A18" s="557" t="s">
        <v>231</v>
      </c>
      <c r="B18" s="558"/>
      <c r="C18" s="558" t="s">
        <v>34</v>
      </c>
      <c r="D18" s="546">
        <v>291.60000000000002</v>
      </c>
      <c r="E18" s="544">
        <v>291.60000000000002</v>
      </c>
      <c r="F18" s="546">
        <v>250.9</v>
      </c>
      <c r="G18" s="214"/>
      <c r="H18" s="214"/>
      <c r="I18" s="214"/>
    </row>
    <row r="19" spans="1:10">
      <c r="A19" s="557"/>
      <c r="B19" s="558"/>
      <c r="C19" s="558"/>
      <c r="D19" s="546"/>
      <c r="E19" s="545"/>
      <c r="F19" s="546"/>
      <c r="G19" s="214"/>
      <c r="H19" s="214"/>
      <c r="I19" s="214"/>
    </row>
    <row r="20" spans="1:10">
      <c r="A20" s="400" t="s">
        <v>160</v>
      </c>
      <c r="B20" s="325"/>
      <c r="C20" s="325" t="s">
        <v>36</v>
      </c>
      <c r="D20" s="326">
        <v>50</v>
      </c>
      <c r="E20" s="327">
        <v>50</v>
      </c>
      <c r="F20" s="326">
        <v>50</v>
      </c>
      <c r="G20" s="214"/>
      <c r="H20" s="214"/>
      <c r="I20" s="214"/>
    </row>
    <row r="21" spans="1:10">
      <c r="A21" s="400" t="s">
        <v>161</v>
      </c>
      <c r="B21" s="328"/>
      <c r="C21" s="325" t="s">
        <v>552</v>
      </c>
      <c r="D21" s="326">
        <v>1585.2</v>
      </c>
      <c r="E21" s="326">
        <v>607.20000000000005</v>
      </c>
      <c r="F21" s="326">
        <v>747.1</v>
      </c>
      <c r="G21" s="214"/>
      <c r="H21" s="214"/>
      <c r="I21" s="214"/>
      <c r="J21" s="321"/>
    </row>
    <row r="22" spans="1:10" ht="15.75">
      <c r="A22" s="401" t="s">
        <v>162</v>
      </c>
      <c r="B22" s="329" t="s">
        <v>163</v>
      </c>
      <c r="C22" s="324"/>
      <c r="D22" s="330">
        <f>D23</f>
        <v>297.39999999999998</v>
      </c>
      <c r="E22" s="330">
        <f>E23</f>
        <v>297.39999999999998</v>
      </c>
      <c r="F22" s="330">
        <f>F23</f>
        <v>297.39999999999998</v>
      </c>
      <c r="G22" s="214"/>
      <c r="H22" s="214"/>
      <c r="I22" s="214"/>
    </row>
    <row r="23" spans="1:10" ht="15.75">
      <c r="A23" s="400" t="s">
        <v>164</v>
      </c>
      <c r="B23" s="329"/>
      <c r="C23" s="325" t="s">
        <v>38</v>
      </c>
      <c r="D23" s="326">
        <v>297.39999999999998</v>
      </c>
      <c r="E23" s="326">
        <v>297.39999999999998</v>
      </c>
      <c r="F23" s="326">
        <v>297.39999999999998</v>
      </c>
      <c r="G23" s="214"/>
      <c r="H23" s="214"/>
      <c r="I23" s="214"/>
    </row>
    <row r="24" spans="1:10" ht="31.5">
      <c r="A24" s="402" t="s">
        <v>165</v>
      </c>
      <c r="B24" s="329" t="s">
        <v>166</v>
      </c>
      <c r="C24" s="331"/>
      <c r="D24" s="330">
        <f>D25+D26</f>
        <v>316.5</v>
      </c>
      <c r="E24" s="330">
        <f>E25+E26</f>
        <v>356.4</v>
      </c>
      <c r="F24" s="330">
        <f>F25+F26</f>
        <v>301.39999999999998</v>
      </c>
      <c r="G24" s="214"/>
      <c r="H24" s="214"/>
      <c r="I24" s="214"/>
    </row>
    <row r="25" spans="1:10" ht="45">
      <c r="A25" s="399" t="s">
        <v>113</v>
      </c>
      <c r="B25" s="324"/>
      <c r="C25" s="325" t="s">
        <v>557</v>
      </c>
      <c r="D25" s="326">
        <v>26.4</v>
      </c>
      <c r="E25" s="326">
        <v>26.4</v>
      </c>
      <c r="F25" s="326">
        <v>26.4</v>
      </c>
      <c r="G25" s="214"/>
      <c r="H25" s="214"/>
      <c r="I25" s="214"/>
    </row>
    <row r="26" spans="1:10">
      <c r="A26" s="399" t="s">
        <v>167</v>
      </c>
      <c r="B26" s="324"/>
      <c r="C26" s="325" t="s">
        <v>557</v>
      </c>
      <c r="D26" s="326">
        <v>290.10000000000002</v>
      </c>
      <c r="E26" s="326">
        <v>330</v>
      </c>
      <c r="F26" s="326">
        <v>275</v>
      </c>
      <c r="G26" s="214"/>
      <c r="H26" s="214"/>
      <c r="I26" s="214"/>
    </row>
    <row r="27" spans="1:10" ht="15.75">
      <c r="A27" s="402" t="s">
        <v>114</v>
      </c>
      <c r="B27" s="418" t="s">
        <v>169</v>
      </c>
      <c r="C27" s="325"/>
      <c r="D27" s="330">
        <f>D28+D29</f>
        <v>4903</v>
      </c>
      <c r="E27" s="330">
        <f>E28+E29</f>
        <v>2429.4</v>
      </c>
      <c r="F27" s="330">
        <f>F28+F29</f>
        <v>2596.5</v>
      </c>
      <c r="G27" s="214"/>
      <c r="H27" s="214"/>
      <c r="I27" s="214"/>
    </row>
    <row r="28" spans="1:10">
      <c r="A28" s="399" t="s">
        <v>115</v>
      </c>
      <c r="B28" s="407"/>
      <c r="C28" s="325" t="s">
        <v>2</v>
      </c>
      <c r="D28" s="326">
        <v>4750.2</v>
      </c>
      <c r="E28" s="326">
        <v>2299.4</v>
      </c>
      <c r="F28" s="326">
        <v>2456.5</v>
      </c>
      <c r="G28" s="214"/>
      <c r="H28" s="214"/>
      <c r="I28" s="214"/>
    </row>
    <row r="29" spans="1:10">
      <c r="A29" s="399" t="s">
        <v>171</v>
      </c>
      <c r="B29" s="407"/>
      <c r="C29" s="325" t="s">
        <v>553</v>
      </c>
      <c r="D29" s="326">
        <v>152.80000000000001</v>
      </c>
      <c r="E29" s="326">
        <v>130</v>
      </c>
      <c r="F29" s="326">
        <v>140</v>
      </c>
      <c r="G29" s="214"/>
      <c r="H29" s="214"/>
      <c r="I29" s="214"/>
    </row>
    <row r="30" spans="1:10" ht="15.75">
      <c r="A30" s="404" t="s">
        <v>172</v>
      </c>
      <c r="B30" s="418" t="s">
        <v>173</v>
      </c>
      <c r="C30" s="331"/>
      <c r="D30" s="330">
        <f>D31+D32+D33</f>
        <v>23890</v>
      </c>
      <c r="E30" s="330">
        <f>E31+E32+E33</f>
        <v>7868.3</v>
      </c>
      <c r="F30" s="330">
        <f>F31+F32+F33</f>
        <v>4547</v>
      </c>
      <c r="G30" s="214"/>
      <c r="H30" s="214"/>
      <c r="I30" s="214"/>
    </row>
    <row r="31" spans="1:10">
      <c r="A31" s="405" t="s">
        <v>174</v>
      </c>
      <c r="B31" s="419"/>
      <c r="C31" s="325" t="s">
        <v>8</v>
      </c>
      <c r="D31" s="326">
        <v>761.3</v>
      </c>
      <c r="E31" s="326">
        <v>410</v>
      </c>
      <c r="F31" s="326">
        <v>350</v>
      </c>
      <c r="G31" s="214"/>
      <c r="H31" s="214"/>
      <c r="I31" s="214"/>
    </row>
    <row r="32" spans="1:10">
      <c r="A32" s="405" t="s">
        <v>175</v>
      </c>
      <c r="B32" s="419"/>
      <c r="C32" s="325" t="s">
        <v>7</v>
      </c>
      <c r="D32" s="326">
        <v>4128</v>
      </c>
      <c r="E32" s="326">
        <v>2544</v>
      </c>
      <c r="F32" s="326">
        <v>550</v>
      </c>
      <c r="G32" s="214"/>
      <c r="H32" s="214"/>
      <c r="I32" s="214"/>
    </row>
    <row r="33" spans="1:9">
      <c r="A33" s="405" t="s">
        <v>176</v>
      </c>
      <c r="B33" s="419"/>
      <c r="C33" s="325" t="s">
        <v>14</v>
      </c>
      <c r="D33" s="326">
        <v>19000.7</v>
      </c>
      <c r="E33" s="326">
        <v>4914.3</v>
      </c>
      <c r="F33" s="326">
        <v>3647</v>
      </c>
      <c r="G33" s="214"/>
      <c r="H33" s="214"/>
      <c r="I33" s="214"/>
    </row>
    <row r="34" spans="1:9" ht="15.75">
      <c r="A34" s="403" t="s">
        <v>177</v>
      </c>
      <c r="B34" s="418" t="s">
        <v>178</v>
      </c>
      <c r="C34" s="325"/>
      <c r="D34" s="332">
        <f>D35</f>
        <v>50</v>
      </c>
      <c r="E34" s="332">
        <f>E35</f>
        <v>50</v>
      </c>
      <c r="F34" s="332">
        <f>F35</f>
        <v>50</v>
      </c>
      <c r="G34" s="214"/>
      <c r="H34" s="214"/>
      <c r="I34" s="214"/>
    </row>
    <row r="35" spans="1:9">
      <c r="A35" s="399" t="s">
        <v>179</v>
      </c>
      <c r="B35" s="324"/>
      <c r="C35" s="325" t="s">
        <v>29</v>
      </c>
      <c r="D35" s="326">
        <v>50</v>
      </c>
      <c r="E35" s="326">
        <v>50</v>
      </c>
      <c r="F35" s="326">
        <v>50</v>
      </c>
      <c r="G35" s="214"/>
      <c r="H35" s="214"/>
      <c r="I35" s="214"/>
    </row>
    <row r="36" spans="1:9" ht="15.75">
      <c r="A36" s="402" t="s">
        <v>116</v>
      </c>
      <c r="B36" s="329" t="s">
        <v>181</v>
      </c>
      <c r="C36" s="331"/>
      <c r="D36" s="330">
        <f>D37</f>
        <v>6623.8</v>
      </c>
      <c r="E36" s="330">
        <v>6049.6</v>
      </c>
      <c r="F36" s="330">
        <v>6192.2</v>
      </c>
      <c r="G36" s="214"/>
      <c r="H36" s="214"/>
      <c r="I36" s="214"/>
    </row>
    <row r="37" spans="1:9" ht="15.75">
      <c r="A37" s="405" t="s">
        <v>182</v>
      </c>
      <c r="B37" s="333"/>
      <c r="C37" s="325" t="s">
        <v>13</v>
      </c>
      <c r="D37" s="326">
        <v>6623.8</v>
      </c>
      <c r="E37" s="326">
        <v>6049.6</v>
      </c>
      <c r="F37" s="326">
        <v>6192.2</v>
      </c>
      <c r="G37" s="214"/>
      <c r="H37" s="214"/>
      <c r="I37" s="214"/>
    </row>
    <row r="38" spans="1:9" ht="15.75">
      <c r="A38" s="404" t="s">
        <v>117</v>
      </c>
      <c r="B38" s="329" t="s">
        <v>184</v>
      </c>
      <c r="C38" s="325"/>
      <c r="D38" s="330">
        <f>D39</f>
        <v>2508.6</v>
      </c>
      <c r="E38" s="330">
        <f>E39</f>
        <v>2727.5</v>
      </c>
      <c r="F38" s="330">
        <f>F39</f>
        <v>2834.6</v>
      </c>
      <c r="G38" s="214"/>
      <c r="H38" s="214"/>
      <c r="I38" s="214"/>
    </row>
    <row r="39" spans="1:9" ht="15.75">
      <c r="A39" s="406" t="s">
        <v>118</v>
      </c>
      <c r="B39" s="329"/>
      <c r="C39" s="325" t="s">
        <v>20</v>
      </c>
      <c r="D39" s="326">
        <v>2508.6</v>
      </c>
      <c r="E39" s="326">
        <v>2727.5</v>
      </c>
      <c r="F39" s="326">
        <v>2834.6</v>
      </c>
      <c r="G39" s="214"/>
      <c r="H39" s="214"/>
      <c r="I39" s="214"/>
    </row>
    <row r="40" spans="1:9" ht="15.75">
      <c r="A40" s="404" t="s">
        <v>187</v>
      </c>
      <c r="B40" s="329" t="s">
        <v>188</v>
      </c>
      <c r="C40" s="325"/>
      <c r="D40" s="332">
        <f>D41</f>
        <v>872.3</v>
      </c>
      <c r="E40" s="332">
        <f>E41</f>
        <v>697</v>
      </c>
      <c r="F40" s="332">
        <f>F41</f>
        <v>725</v>
      </c>
      <c r="G40" s="214"/>
      <c r="H40" s="214"/>
      <c r="I40" s="214"/>
    </row>
    <row r="41" spans="1:9" ht="15.75">
      <c r="A41" s="406" t="s">
        <v>187</v>
      </c>
      <c r="B41" s="329"/>
      <c r="C41" s="325" t="s">
        <v>16</v>
      </c>
      <c r="D41" s="326">
        <v>872.3</v>
      </c>
      <c r="E41" s="326">
        <v>697</v>
      </c>
      <c r="F41" s="326">
        <v>725</v>
      </c>
      <c r="G41" s="214"/>
      <c r="H41" s="214"/>
      <c r="I41" s="214"/>
    </row>
    <row r="42" spans="1:9" ht="15.75">
      <c r="A42" s="404"/>
      <c r="B42" s="329"/>
      <c r="C42" s="331"/>
      <c r="D42" s="332">
        <f>D40+D38+D36+D30+D34+D27+D24+D22+D15</f>
        <v>48105.8</v>
      </c>
      <c r="E42" s="332">
        <f>E15+E22+E24+E27+E34+E30+E36+E38+E40</f>
        <v>28093.4</v>
      </c>
      <c r="F42" s="332">
        <f>F15+F22+F24+F27+F34+F30+F36+F38+F40</f>
        <v>25515.499999999996</v>
      </c>
      <c r="G42" s="214"/>
      <c r="H42" s="214"/>
      <c r="I42" s="214"/>
    </row>
    <row r="43" spans="1:9" ht="15.75">
      <c r="A43" s="406" t="s">
        <v>540</v>
      </c>
      <c r="B43" s="329"/>
      <c r="C43" s="325"/>
      <c r="D43" s="326"/>
      <c r="E43" s="326">
        <v>646.20000000000005</v>
      </c>
      <c r="F43" s="326">
        <v>1327.1</v>
      </c>
      <c r="G43" s="214"/>
      <c r="H43" s="214"/>
      <c r="I43" s="214"/>
    </row>
    <row r="44" spans="1:9" ht="18.75">
      <c r="A44" s="555" t="s">
        <v>119</v>
      </c>
      <c r="B44" s="555"/>
      <c r="C44" s="555"/>
      <c r="D44" s="334">
        <f>D38+D36+D30+D27+D24+D22+D15+D40+D34</f>
        <v>48105.8</v>
      </c>
      <c r="E44" s="334">
        <f>E42+E43</f>
        <v>28739.600000000002</v>
      </c>
      <c r="F44" s="334">
        <f>F42+F43</f>
        <v>26842.599999999995</v>
      </c>
      <c r="G44" s="214"/>
      <c r="H44" s="214"/>
      <c r="I44" s="214"/>
    </row>
    <row r="45" spans="1:9">
      <c r="D45" s="321"/>
      <c r="E45" s="321"/>
      <c r="F45" s="321"/>
    </row>
    <row r="46" spans="1:9">
      <c r="E46" s="321"/>
    </row>
    <row r="47" spans="1:9">
      <c r="E47" s="322"/>
      <c r="F47" s="322"/>
    </row>
  </sheetData>
  <mergeCells count="23">
    <mergeCell ref="G3:I3"/>
    <mergeCell ref="D6:I6"/>
    <mergeCell ref="A44:C44"/>
    <mergeCell ref="B13:B14"/>
    <mergeCell ref="C13:C14"/>
    <mergeCell ref="A18:A19"/>
    <mergeCell ref="B18:B19"/>
    <mergeCell ref="C18:C19"/>
    <mergeCell ref="A12:A14"/>
    <mergeCell ref="B12:C12"/>
    <mergeCell ref="C4:I4"/>
    <mergeCell ref="B5:I5"/>
    <mergeCell ref="D2:E2"/>
    <mergeCell ref="D1:F1"/>
    <mergeCell ref="E3:F3"/>
    <mergeCell ref="A9:F9"/>
    <mergeCell ref="E18:E19"/>
    <mergeCell ref="F18:F19"/>
    <mergeCell ref="D18:D19"/>
    <mergeCell ref="F12:F14"/>
    <mergeCell ref="D12:D14"/>
    <mergeCell ref="E12:E14"/>
    <mergeCell ref="A10:F10"/>
  </mergeCells>
  <phoneticPr fontId="48" type="noConversion"/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1"/>
  <sheetViews>
    <sheetView zoomScale="130" zoomScaleNormal="130" workbookViewId="0">
      <selection activeCell="A167" sqref="A167"/>
    </sheetView>
  </sheetViews>
  <sheetFormatPr defaultColWidth="9.85546875" defaultRowHeight="15.75"/>
  <cols>
    <col min="1" max="1" width="49.28515625" style="53" customWidth="1"/>
    <col min="2" max="2" width="5.7109375" style="53" customWidth="1"/>
    <col min="3" max="3" width="5.85546875" style="452" customWidth="1"/>
    <col min="4" max="4" width="6.5703125" style="452" customWidth="1"/>
    <col min="5" max="5" width="15.42578125" style="436" customWidth="1"/>
    <col min="6" max="6" width="10.5703125" style="436" customWidth="1"/>
    <col min="7" max="7" width="11.28515625" style="436" customWidth="1"/>
    <col min="8" max="8" width="12.85546875" style="436" customWidth="1"/>
    <col min="9" max="9" width="10.7109375" style="436" customWidth="1"/>
    <col min="10" max="10" width="13.42578125" style="55" customWidth="1"/>
    <col min="11" max="251" width="8.85546875" style="55" customWidth="1"/>
    <col min="252" max="252" width="62.140625" style="55" customWidth="1"/>
    <col min="253" max="254" width="8.85546875" style="55" customWidth="1"/>
    <col min="255" max="255" width="8.28515625" style="55" customWidth="1"/>
    <col min="256" max="256" width="15.28515625" style="55" customWidth="1"/>
    <col min="257" max="16384" width="9.85546875" style="55"/>
  </cols>
  <sheetData>
    <row r="1" spans="1:9">
      <c r="C1" s="566" t="s">
        <v>190</v>
      </c>
      <c r="D1" s="566"/>
      <c r="E1" s="566"/>
      <c r="F1" s="566"/>
      <c r="G1" s="566"/>
      <c r="H1" s="566"/>
      <c r="I1" s="566"/>
    </row>
    <row r="2" spans="1:9" ht="21" customHeight="1">
      <c r="A2" s="457"/>
      <c r="C2" s="569"/>
      <c r="D2" s="569"/>
      <c r="E2" s="568" t="s">
        <v>607</v>
      </c>
      <c r="F2" s="568"/>
      <c r="G2" s="568"/>
      <c r="H2" s="568"/>
      <c r="I2" s="568"/>
    </row>
    <row r="3" spans="1:9">
      <c r="C3" s="566" t="s">
        <v>662</v>
      </c>
      <c r="D3" s="566"/>
      <c r="E3" s="566"/>
      <c r="F3" s="566"/>
      <c r="G3" s="566"/>
      <c r="H3" s="566"/>
      <c r="I3" s="566"/>
    </row>
    <row r="4" spans="1:9">
      <c r="C4" s="497"/>
      <c r="D4" s="497"/>
      <c r="E4" s="566" t="s">
        <v>663</v>
      </c>
      <c r="F4" s="571"/>
      <c r="G4" s="571"/>
      <c r="H4" s="571"/>
      <c r="I4" s="571"/>
    </row>
    <row r="5" spans="1:9">
      <c r="B5" s="566" t="s">
        <v>687</v>
      </c>
      <c r="C5" s="571"/>
      <c r="D5" s="571"/>
      <c r="E5" s="571"/>
      <c r="F5" s="571"/>
      <c r="G5" s="571"/>
      <c r="H5" s="571"/>
      <c r="I5" s="571"/>
    </row>
    <row r="6" spans="1:9">
      <c r="C6" s="566"/>
      <c r="D6" s="566"/>
      <c r="E6" s="566"/>
      <c r="F6" s="566"/>
      <c r="G6" s="566"/>
      <c r="H6" s="566"/>
    </row>
    <row r="8" spans="1:9" ht="16.5" customHeight="1">
      <c r="A8" s="567" t="s">
        <v>590</v>
      </c>
      <c r="B8" s="567"/>
      <c r="C8" s="567"/>
      <c r="D8" s="567"/>
      <c r="E8" s="567"/>
      <c r="F8" s="567"/>
      <c r="G8" s="567"/>
    </row>
    <row r="9" spans="1:9" ht="16.5" customHeight="1">
      <c r="A9" s="567"/>
      <c r="B9" s="567"/>
      <c r="C9" s="567"/>
      <c r="D9" s="567"/>
      <c r="E9" s="567"/>
      <c r="F9" s="567"/>
      <c r="G9" s="567"/>
    </row>
    <row r="10" spans="1:9" ht="45.75" customHeight="1">
      <c r="A10" s="567"/>
      <c r="B10" s="567"/>
      <c r="C10" s="567"/>
      <c r="D10" s="567"/>
      <c r="E10" s="567"/>
      <c r="F10" s="567"/>
      <c r="G10" s="567"/>
    </row>
    <row r="12" spans="1:9" ht="38.25" customHeight="1">
      <c r="A12" s="565" t="s">
        <v>195</v>
      </c>
      <c r="B12" s="565" t="s">
        <v>196</v>
      </c>
      <c r="C12" s="570" t="s">
        <v>197</v>
      </c>
      <c r="D12" s="570" t="s">
        <v>198</v>
      </c>
      <c r="E12" s="565" t="s">
        <v>199</v>
      </c>
      <c r="F12" s="565" t="s">
        <v>200</v>
      </c>
      <c r="G12" s="565" t="s">
        <v>201</v>
      </c>
      <c r="H12" s="565"/>
      <c r="I12" s="565"/>
    </row>
    <row r="13" spans="1:9" ht="39" customHeight="1">
      <c r="A13" s="565"/>
      <c r="B13" s="565"/>
      <c r="C13" s="570"/>
      <c r="D13" s="570"/>
      <c r="E13" s="565"/>
      <c r="F13" s="565"/>
      <c r="G13" s="56" t="s">
        <v>522</v>
      </c>
      <c r="H13" s="56" t="s">
        <v>523</v>
      </c>
      <c r="I13" s="56" t="s">
        <v>85</v>
      </c>
    </row>
    <row r="14" spans="1:9">
      <c r="A14" s="279">
        <v>1</v>
      </c>
      <c r="B14" s="279" t="s">
        <v>589</v>
      </c>
      <c r="C14" s="279">
        <v>3</v>
      </c>
      <c r="D14" s="279">
        <v>4</v>
      </c>
      <c r="E14" s="279">
        <v>5</v>
      </c>
      <c r="F14" s="279">
        <v>6</v>
      </c>
      <c r="G14" s="279">
        <v>7</v>
      </c>
      <c r="H14" s="74">
        <v>8</v>
      </c>
      <c r="I14" s="74">
        <v>9</v>
      </c>
    </row>
    <row r="15" spans="1:9">
      <c r="A15" s="496" t="s">
        <v>202</v>
      </c>
      <c r="B15" s="496"/>
      <c r="C15" s="498"/>
      <c r="D15" s="498"/>
      <c r="E15" s="496"/>
      <c r="F15" s="496"/>
      <c r="G15" s="57">
        <f>G17+G90+G97+G110+G152+G246+G251+G269+G280</f>
        <v>48105.8</v>
      </c>
      <c r="H15" s="57">
        <f>H17+H90+H97+H110+H152+H246+H251+H269+H280</f>
        <v>28093.4</v>
      </c>
      <c r="I15" s="57">
        <f>I17+I90+I97+I110+I152+I246+I251+I269+I280</f>
        <v>25515.499999999996</v>
      </c>
    </row>
    <row r="16" spans="1:9" ht="47.25">
      <c r="A16" s="496" t="s">
        <v>203</v>
      </c>
      <c r="B16" s="498">
        <v>881</v>
      </c>
      <c r="C16" s="498"/>
      <c r="D16" s="498"/>
      <c r="E16" s="496"/>
      <c r="F16" s="75"/>
      <c r="G16" s="57">
        <f>G15</f>
        <v>48105.8</v>
      </c>
      <c r="H16" s="57">
        <f t="shared" ref="H16:I16" si="0">H15</f>
        <v>28093.4</v>
      </c>
      <c r="I16" s="57">
        <f t="shared" si="0"/>
        <v>25515.499999999996</v>
      </c>
    </row>
    <row r="17" spans="1:9">
      <c r="A17" s="437" t="s">
        <v>205</v>
      </c>
      <c r="B17" s="498">
        <v>881</v>
      </c>
      <c r="C17" s="99" t="s">
        <v>206</v>
      </c>
      <c r="D17" s="99" t="s">
        <v>207</v>
      </c>
      <c r="E17" s="217"/>
      <c r="F17" s="75"/>
      <c r="G17" s="58">
        <f>G18+G23+G37+G45+G51</f>
        <v>8644.2000000000007</v>
      </c>
      <c r="H17" s="58">
        <f>H18+H23+H37+H45+H51</f>
        <v>7617.8</v>
      </c>
      <c r="I17" s="58">
        <f>I18+I23+I37+I45+I51</f>
        <v>7971.4</v>
      </c>
    </row>
    <row r="18" spans="1:9" ht="63">
      <c r="A18" s="437" t="s">
        <v>156</v>
      </c>
      <c r="B18" s="498">
        <v>881</v>
      </c>
      <c r="C18" s="99" t="s">
        <v>206</v>
      </c>
      <c r="D18" s="99" t="s">
        <v>208</v>
      </c>
      <c r="E18" s="217"/>
      <c r="F18" s="75"/>
      <c r="G18" s="58">
        <f>G22</f>
        <v>6</v>
      </c>
      <c r="H18" s="58">
        <f t="shared" ref="H18:I21" si="1">H19</f>
        <v>6.3</v>
      </c>
      <c r="I18" s="58">
        <f t="shared" si="1"/>
        <v>6.5</v>
      </c>
    </row>
    <row r="19" spans="1:9" ht="31.5">
      <c r="A19" s="438" t="s">
        <v>209</v>
      </c>
      <c r="B19" s="76">
        <v>881</v>
      </c>
      <c r="C19" s="98" t="s">
        <v>206</v>
      </c>
      <c r="D19" s="98" t="s">
        <v>208</v>
      </c>
      <c r="E19" s="346" t="s">
        <v>210</v>
      </c>
      <c r="F19" s="75"/>
      <c r="G19" s="59">
        <f>G20</f>
        <v>6</v>
      </c>
      <c r="H19" s="59">
        <f t="shared" si="1"/>
        <v>6.3</v>
      </c>
      <c r="I19" s="59">
        <f t="shared" si="1"/>
        <v>6.5</v>
      </c>
    </row>
    <row r="20" spans="1:9" ht="31.5">
      <c r="A20" s="438" t="s">
        <v>211</v>
      </c>
      <c r="B20" s="76">
        <v>881</v>
      </c>
      <c r="C20" s="98" t="s">
        <v>206</v>
      </c>
      <c r="D20" s="98" t="s">
        <v>208</v>
      </c>
      <c r="E20" s="346" t="s">
        <v>212</v>
      </c>
      <c r="F20" s="75"/>
      <c r="G20" s="59">
        <f>G21</f>
        <v>6</v>
      </c>
      <c r="H20" s="59">
        <f t="shared" si="1"/>
        <v>6.3</v>
      </c>
      <c r="I20" s="59">
        <f t="shared" si="1"/>
        <v>6.5</v>
      </c>
    </row>
    <row r="21" spans="1:9">
      <c r="A21" s="438" t="s">
        <v>213</v>
      </c>
      <c r="B21" s="76">
        <v>881</v>
      </c>
      <c r="C21" s="98" t="s">
        <v>206</v>
      </c>
      <c r="D21" s="98" t="s">
        <v>208</v>
      </c>
      <c r="E21" s="346" t="s">
        <v>214</v>
      </c>
      <c r="F21" s="75"/>
      <c r="G21" s="59">
        <f>G22</f>
        <v>6</v>
      </c>
      <c r="H21" s="59">
        <f t="shared" si="1"/>
        <v>6.3</v>
      </c>
      <c r="I21" s="59">
        <f t="shared" si="1"/>
        <v>6.5</v>
      </c>
    </row>
    <row r="22" spans="1:9" ht="47.25">
      <c r="A22" s="439" t="s">
        <v>215</v>
      </c>
      <c r="B22" s="76">
        <v>881</v>
      </c>
      <c r="C22" s="98" t="s">
        <v>206</v>
      </c>
      <c r="D22" s="98" t="s">
        <v>208</v>
      </c>
      <c r="E22" s="346" t="s">
        <v>216</v>
      </c>
      <c r="F22" s="75" t="s">
        <v>230</v>
      </c>
      <c r="G22" s="59">
        <v>6</v>
      </c>
      <c r="H22" s="59">
        <v>6.3</v>
      </c>
      <c r="I22" s="59">
        <v>6.5</v>
      </c>
    </row>
    <row r="23" spans="1:9" ht="78.75">
      <c r="A23" s="496" t="s">
        <v>217</v>
      </c>
      <c r="B23" s="498">
        <v>881</v>
      </c>
      <c r="C23" s="99" t="s">
        <v>206</v>
      </c>
      <c r="D23" s="99" t="s">
        <v>218</v>
      </c>
      <c r="E23" s="217"/>
      <c r="F23" s="75"/>
      <c r="G23" s="58">
        <f>G29+G24</f>
        <v>6711.4</v>
      </c>
      <c r="H23" s="58">
        <f>H29+H24</f>
        <v>6662.7</v>
      </c>
      <c r="I23" s="58">
        <f>I29+I24</f>
        <v>6916.9</v>
      </c>
    </row>
    <row r="24" spans="1:9" ht="31.5">
      <c r="A24" s="438" t="s">
        <v>209</v>
      </c>
      <c r="B24" s="76">
        <v>881</v>
      </c>
      <c r="C24" s="98" t="s">
        <v>206</v>
      </c>
      <c r="D24" s="98" t="s">
        <v>218</v>
      </c>
      <c r="E24" s="346" t="s">
        <v>210</v>
      </c>
      <c r="F24" s="75"/>
      <c r="G24" s="59">
        <f>G25</f>
        <v>1371.4</v>
      </c>
      <c r="H24" s="59">
        <f>H25</f>
        <v>1426.3</v>
      </c>
      <c r="I24" s="59">
        <f>I25</f>
        <v>1483.4</v>
      </c>
    </row>
    <row r="25" spans="1:9" ht="63">
      <c r="A25" s="439" t="s">
        <v>219</v>
      </c>
      <c r="B25" s="76">
        <v>881</v>
      </c>
      <c r="C25" s="98" t="s">
        <v>206</v>
      </c>
      <c r="D25" s="98" t="s">
        <v>218</v>
      </c>
      <c r="E25" s="66" t="s">
        <v>220</v>
      </c>
      <c r="F25" s="75"/>
      <c r="G25" s="59">
        <f>G27</f>
        <v>1371.4</v>
      </c>
      <c r="H25" s="59">
        <f>H27</f>
        <v>1426.3</v>
      </c>
      <c r="I25" s="59">
        <f>I27</f>
        <v>1483.4</v>
      </c>
    </row>
    <row r="26" spans="1:9">
      <c r="A26" s="438" t="s">
        <v>213</v>
      </c>
      <c r="B26" s="76">
        <v>881</v>
      </c>
      <c r="C26" s="98" t="s">
        <v>206</v>
      </c>
      <c r="D26" s="98" t="s">
        <v>218</v>
      </c>
      <c r="E26" s="66" t="s">
        <v>221</v>
      </c>
      <c r="F26" s="75"/>
      <c r="G26" s="59">
        <f t="shared" ref="G26:I27" si="2">G27</f>
        <v>1371.4</v>
      </c>
      <c r="H26" s="59">
        <f t="shared" si="2"/>
        <v>1426.3</v>
      </c>
      <c r="I26" s="59">
        <f t="shared" si="2"/>
        <v>1483.4</v>
      </c>
    </row>
    <row r="27" spans="1:9" ht="94.5">
      <c r="A27" s="66" t="s">
        <v>222</v>
      </c>
      <c r="B27" s="76">
        <v>881</v>
      </c>
      <c r="C27" s="98" t="s">
        <v>206</v>
      </c>
      <c r="D27" s="98" t="s">
        <v>218</v>
      </c>
      <c r="E27" s="66" t="s">
        <v>223</v>
      </c>
      <c r="F27" s="75"/>
      <c r="G27" s="59">
        <f t="shared" si="2"/>
        <v>1371.4</v>
      </c>
      <c r="H27" s="59">
        <f t="shared" si="2"/>
        <v>1426.3</v>
      </c>
      <c r="I27" s="59">
        <f t="shared" si="2"/>
        <v>1483.4</v>
      </c>
    </row>
    <row r="28" spans="1:9" ht="31.5">
      <c r="A28" s="438" t="s">
        <v>224</v>
      </c>
      <c r="B28" s="76">
        <v>881</v>
      </c>
      <c r="C28" s="98" t="s">
        <v>206</v>
      </c>
      <c r="D28" s="98" t="s">
        <v>218</v>
      </c>
      <c r="E28" s="66" t="s">
        <v>223</v>
      </c>
      <c r="F28" s="75" t="s">
        <v>225</v>
      </c>
      <c r="G28" s="59">
        <v>1371.4</v>
      </c>
      <c r="H28" s="59">
        <v>1426.3</v>
      </c>
      <c r="I28" s="59">
        <v>1483.4</v>
      </c>
    </row>
    <row r="29" spans="1:9" ht="31.5">
      <c r="A29" s="66" t="s">
        <v>211</v>
      </c>
      <c r="B29" s="76">
        <v>881</v>
      </c>
      <c r="C29" s="98" t="s">
        <v>206</v>
      </c>
      <c r="D29" s="98" t="s">
        <v>218</v>
      </c>
      <c r="E29" s="66" t="s">
        <v>212</v>
      </c>
      <c r="F29" s="75"/>
      <c r="G29" s="59">
        <f>G32+G35+G36</f>
        <v>5340</v>
      </c>
      <c r="H29" s="59">
        <f>H32+H35+H36</f>
        <v>5236.3999999999996</v>
      </c>
      <c r="I29" s="59">
        <f>I32+I35+I36</f>
        <v>5433.5</v>
      </c>
    </row>
    <row r="30" spans="1:9">
      <c r="A30" s="438" t="s">
        <v>213</v>
      </c>
      <c r="B30" s="76">
        <v>881</v>
      </c>
      <c r="C30" s="98" t="s">
        <v>206</v>
      </c>
      <c r="D30" s="98" t="s">
        <v>218</v>
      </c>
      <c r="E30" s="66" t="s">
        <v>214</v>
      </c>
      <c r="F30" s="75"/>
      <c r="G30" s="59">
        <f t="shared" ref="G30:I31" si="3">G31</f>
        <v>4736.8999999999996</v>
      </c>
      <c r="H30" s="59">
        <f t="shared" si="3"/>
        <v>4926.3999999999996</v>
      </c>
      <c r="I30" s="59">
        <f t="shared" si="3"/>
        <v>5123.5</v>
      </c>
    </row>
    <row r="31" spans="1:9" ht="54.75" customHeight="1">
      <c r="A31" s="66" t="s">
        <v>226</v>
      </c>
      <c r="B31" s="76">
        <v>881</v>
      </c>
      <c r="C31" s="98" t="s">
        <v>206</v>
      </c>
      <c r="D31" s="98" t="s">
        <v>218</v>
      </c>
      <c r="E31" s="66" t="s">
        <v>216</v>
      </c>
      <c r="F31" s="75"/>
      <c r="G31" s="59">
        <f t="shared" si="3"/>
        <v>4736.8999999999996</v>
      </c>
      <c r="H31" s="59">
        <f t="shared" si="3"/>
        <v>4926.3999999999996</v>
      </c>
      <c r="I31" s="59">
        <f t="shared" si="3"/>
        <v>5123.5</v>
      </c>
    </row>
    <row r="32" spans="1:9" ht="31.5">
      <c r="A32" s="438" t="s">
        <v>224</v>
      </c>
      <c r="B32" s="76">
        <v>881</v>
      </c>
      <c r="C32" s="98" t="s">
        <v>206</v>
      </c>
      <c r="D32" s="98" t="s">
        <v>218</v>
      </c>
      <c r="E32" s="66" t="s">
        <v>216</v>
      </c>
      <c r="F32" s="75" t="s">
        <v>225</v>
      </c>
      <c r="G32" s="59">
        <v>4736.8999999999996</v>
      </c>
      <c r="H32" s="59">
        <v>4926.3999999999996</v>
      </c>
      <c r="I32" s="59">
        <v>5123.5</v>
      </c>
    </row>
    <row r="33" spans="1:9" ht="47.25">
      <c r="A33" s="66" t="s">
        <v>227</v>
      </c>
      <c r="B33" s="76">
        <v>881</v>
      </c>
      <c r="C33" s="98" t="s">
        <v>206</v>
      </c>
      <c r="D33" s="98" t="s">
        <v>218</v>
      </c>
      <c r="E33" s="66" t="s">
        <v>216</v>
      </c>
      <c r="F33" s="75"/>
      <c r="G33" s="59">
        <f>G34</f>
        <v>603.1</v>
      </c>
      <c r="H33" s="59">
        <f>H34</f>
        <v>310</v>
      </c>
      <c r="I33" s="59">
        <f>I34</f>
        <v>310</v>
      </c>
    </row>
    <row r="34" spans="1:9" ht="31.5">
      <c r="A34" s="438" t="s">
        <v>224</v>
      </c>
      <c r="B34" s="76">
        <v>881</v>
      </c>
      <c r="C34" s="98" t="s">
        <v>206</v>
      </c>
      <c r="D34" s="98" t="s">
        <v>218</v>
      </c>
      <c r="E34" s="66" t="s">
        <v>216</v>
      </c>
      <c r="F34" s="75"/>
      <c r="G34" s="62">
        <f>G36+G35</f>
        <v>603.1</v>
      </c>
      <c r="H34" s="62">
        <f>H36+H35</f>
        <v>310</v>
      </c>
      <c r="I34" s="62">
        <f>I36+I35</f>
        <v>310</v>
      </c>
    </row>
    <row r="35" spans="1:9" ht="47.25">
      <c r="A35" s="439" t="s">
        <v>215</v>
      </c>
      <c r="B35" s="76">
        <v>881</v>
      </c>
      <c r="C35" s="98" t="s">
        <v>206</v>
      </c>
      <c r="D35" s="98" t="s">
        <v>218</v>
      </c>
      <c r="E35" s="66" t="s">
        <v>216</v>
      </c>
      <c r="F35" s="75" t="s">
        <v>228</v>
      </c>
      <c r="G35" s="62">
        <v>593.1</v>
      </c>
      <c r="H35" s="62">
        <v>300</v>
      </c>
      <c r="I35" s="62">
        <v>300</v>
      </c>
    </row>
    <row r="36" spans="1:9">
      <c r="A36" s="439" t="s">
        <v>229</v>
      </c>
      <c r="B36" s="76">
        <v>881</v>
      </c>
      <c r="C36" s="98" t="s">
        <v>206</v>
      </c>
      <c r="D36" s="98" t="s">
        <v>218</v>
      </c>
      <c r="E36" s="66" t="s">
        <v>216</v>
      </c>
      <c r="F36" s="75" t="s">
        <v>230</v>
      </c>
      <c r="G36" s="62">
        <v>10</v>
      </c>
      <c r="H36" s="62">
        <v>10</v>
      </c>
      <c r="I36" s="62">
        <v>10</v>
      </c>
    </row>
    <row r="37" spans="1:9" ht="63">
      <c r="A37" s="496" t="s">
        <v>231</v>
      </c>
      <c r="B37" s="498">
        <v>881</v>
      </c>
      <c r="C37" s="99" t="s">
        <v>206</v>
      </c>
      <c r="D37" s="99" t="s">
        <v>232</v>
      </c>
      <c r="E37" s="496"/>
      <c r="F37" s="75"/>
      <c r="G37" s="57">
        <f t="shared" ref="G37:I39" si="4">G38</f>
        <v>291.60000000000002</v>
      </c>
      <c r="H37" s="57">
        <f t="shared" si="4"/>
        <v>291.60000000000002</v>
      </c>
      <c r="I37" s="57">
        <f t="shared" si="4"/>
        <v>250.9</v>
      </c>
    </row>
    <row r="38" spans="1:9" ht="31.5">
      <c r="A38" s="438" t="s">
        <v>209</v>
      </c>
      <c r="B38" s="76">
        <v>881</v>
      </c>
      <c r="C38" s="98" t="s">
        <v>206</v>
      </c>
      <c r="D38" s="98" t="s">
        <v>232</v>
      </c>
      <c r="E38" s="66" t="s">
        <v>210</v>
      </c>
      <c r="F38" s="75"/>
      <c r="G38" s="62">
        <f t="shared" si="4"/>
        <v>291.60000000000002</v>
      </c>
      <c r="H38" s="62">
        <f t="shared" si="4"/>
        <v>291.60000000000002</v>
      </c>
      <c r="I38" s="62">
        <f t="shared" si="4"/>
        <v>250.9</v>
      </c>
    </row>
    <row r="39" spans="1:9" ht="31.5">
      <c r="A39" s="438" t="s">
        <v>211</v>
      </c>
      <c r="B39" s="76">
        <v>881</v>
      </c>
      <c r="C39" s="98" t="s">
        <v>206</v>
      </c>
      <c r="D39" s="98" t="s">
        <v>232</v>
      </c>
      <c r="E39" s="66" t="s">
        <v>212</v>
      </c>
      <c r="F39" s="75"/>
      <c r="G39" s="62">
        <f t="shared" si="4"/>
        <v>291.60000000000002</v>
      </c>
      <c r="H39" s="62">
        <f t="shared" si="4"/>
        <v>291.60000000000002</v>
      </c>
      <c r="I39" s="62">
        <f t="shared" si="4"/>
        <v>250.9</v>
      </c>
    </row>
    <row r="40" spans="1:9">
      <c r="A40" s="438" t="s">
        <v>213</v>
      </c>
      <c r="B40" s="76">
        <v>881</v>
      </c>
      <c r="C40" s="98" t="s">
        <v>206</v>
      </c>
      <c r="D40" s="98" t="s">
        <v>232</v>
      </c>
      <c r="E40" s="66" t="s">
        <v>214</v>
      </c>
      <c r="F40" s="75"/>
      <c r="G40" s="62">
        <f>G42+G44</f>
        <v>291.60000000000002</v>
      </c>
      <c r="H40" s="62">
        <f>H42+H44</f>
        <v>291.60000000000002</v>
      </c>
      <c r="I40" s="62">
        <f>I42+I44</f>
        <v>250.9</v>
      </c>
    </row>
    <row r="41" spans="1:9" ht="63">
      <c r="A41" s="66" t="s">
        <v>233</v>
      </c>
      <c r="B41" s="76">
        <v>881</v>
      </c>
      <c r="C41" s="98" t="s">
        <v>206</v>
      </c>
      <c r="D41" s="98" t="s">
        <v>232</v>
      </c>
      <c r="E41" s="66" t="s">
        <v>234</v>
      </c>
      <c r="F41" s="75"/>
      <c r="G41" s="62">
        <f>G42</f>
        <v>250.9</v>
      </c>
      <c r="H41" s="62">
        <f>H42</f>
        <v>250.9</v>
      </c>
      <c r="I41" s="62">
        <f>I42</f>
        <v>250.9</v>
      </c>
    </row>
    <row r="42" spans="1:9">
      <c r="A42" s="66" t="s">
        <v>235</v>
      </c>
      <c r="B42" s="76">
        <v>881</v>
      </c>
      <c r="C42" s="98" t="s">
        <v>206</v>
      </c>
      <c r="D42" s="98" t="s">
        <v>232</v>
      </c>
      <c r="E42" s="66" t="s">
        <v>234</v>
      </c>
      <c r="F42" s="75" t="s">
        <v>236</v>
      </c>
      <c r="G42" s="62">
        <v>250.9</v>
      </c>
      <c r="H42" s="62">
        <v>250.9</v>
      </c>
      <c r="I42" s="62">
        <v>250.9</v>
      </c>
    </row>
    <row r="43" spans="1:9" ht="81.75" customHeight="1">
      <c r="A43" s="439" t="s">
        <v>237</v>
      </c>
      <c r="B43" s="76">
        <v>881</v>
      </c>
      <c r="C43" s="98" t="s">
        <v>206</v>
      </c>
      <c r="D43" s="98" t="s">
        <v>232</v>
      </c>
      <c r="E43" s="346" t="s">
        <v>238</v>
      </c>
      <c r="F43" s="75"/>
      <c r="G43" s="59">
        <f>G44</f>
        <v>40.700000000000003</v>
      </c>
      <c r="H43" s="59">
        <f>H44</f>
        <v>40.700000000000003</v>
      </c>
      <c r="I43" s="59">
        <f>I44</f>
        <v>0</v>
      </c>
    </row>
    <row r="44" spans="1:9">
      <c r="A44" s="66" t="s">
        <v>235</v>
      </c>
      <c r="B44" s="76">
        <v>881</v>
      </c>
      <c r="C44" s="98" t="s">
        <v>206</v>
      </c>
      <c r="D44" s="98" t="s">
        <v>232</v>
      </c>
      <c r="E44" s="346" t="s">
        <v>238</v>
      </c>
      <c r="F44" s="75" t="s">
        <v>236</v>
      </c>
      <c r="G44" s="62">
        <v>40.700000000000003</v>
      </c>
      <c r="H44" s="62">
        <v>40.700000000000003</v>
      </c>
      <c r="I44" s="62">
        <v>0</v>
      </c>
    </row>
    <row r="45" spans="1:9">
      <c r="A45" s="496" t="s">
        <v>160</v>
      </c>
      <c r="B45" s="498">
        <v>881</v>
      </c>
      <c r="C45" s="99" t="s">
        <v>239</v>
      </c>
      <c r="D45" s="99" t="s">
        <v>240</v>
      </c>
      <c r="E45" s="496"/>
      <c r="F45" s="75"/>
      <c r="G45" s="57">
        <f>G46</f>
        <v>50</v>
      </c>
      <c r="H45" s="57">
        <f t="shared" ref="G45:I49" si="5">H46</f>
        <v>50</v>
      </c>
      <c r="I45" s="57">
        <f t="shared" si="5"/>
        <v>50</v>
      </c>
    </row>
    <row r="46" spans="1:9" ht="31.5">
      <c r="A46" s="66" t="s">
        <v>241</v>
      </c>
      <c r="B46" s="76">
        <v>881</v>
      </c>
      <c r="C46" s="98" t="s">
        <v>206</v>
      </c>
      <c r="D46" s="98" t="s">
        <v>240</v>
      </c>
      <c r="E46" s="66" t="s">
        <v>242</v>
      </c>
      <c r="F46" s="75"/>
      <c r="G46" s="62">
        <f t="shared" si="5"/>
        <v>50</v>
      </c>
      <c r="H46" s="62">
        <f t="shared" si="5"/>
        <v>50</v>
      </c>
      <c r="I46" s="62">
        <f t="shared" si="5"/>
        <v>50</v>
      </c>
    </row>
    <row r="47" spans="1:9">
      <c r="A47" s="66" t="s">
        <v>243</v>
      </c>
      <c r="B47" s="76">
        <v>881</v>
      </c>
      <c r="C47" s="98" t="s">
        <v>206</v>
      </c>
      <c r="D47" s="98" t="s">
        <v>240</v>
      </c>
      <c r="E47" s="66" t="s">
        <v>244</v>
      </c>
      <c r="F47" s="75"/>
      <c r="G47" s="62">
        <f t="shared" si="5"/>
        <v>50</v>
      </c>
      <c r="H47" s="62">
        <f t="shared" si="5"/>
        <v>50</v>
      </c>
      <c r="I47" s="62">
        <f t="shared" si="5"/>
        <v>50</v>
      </c>
    </row>
    <row r="48" spans="1:9">
      <c r="A48" s="66" t="s">
        <v>243</v>
      </c>
      <c r="B48" s="76">
        <v>881</v>
      </c>
      <c r="C48" s="98" t="s">
        <v>206</v>
      </c>
      <c r="D48" s="98" t="s">
        <v>240</v>
      </c>
      <c r="E48" s="66" t="s">
        <v>245</v>
      </c>
      <c r="F48" s="75"/>
      <c r="G48" s="62">
        <f t="shared" si="5"/>
        <v>50</v>
      </c>
      <c r="H48" s="62">
        <f t="shared" si="5"/>
        <v>50</v>
      </c>
      <c r="I48" s="62">
        <f t="shared" si="5"/>
        <v>50</v>
      </c>
    </row>
    <row r="49" spans="1:14">
      <c r="A49" s="439" t="s">
        <v>246</v>
      </c>
      <c r="B49" s="76">
        <v>881</v>
      </c>
      <c r="C49" s="75" t="s">
        <v>206</v>
      </c>
      <c r="D49" s="98">
        <v>11</v>
      </c>
      <c r="E49" s="66" t="s">
        <v>247</v>
      </c>
      <c r="F49" s="75"/>
      <c r="G49" s="64">
        <f t="shared" si="5"/>
        <v>50</v>
      </c>
      <c r="H49" s="64">
        <f t="shared" si="5"/>
        <v>50</v>
      </c>
      <c r="I49" s="64">
        <f t="shared" si="5"/>
        <v>50</v>
      </c>
    </row>
    <row r="50" spans="1:14">
      <c r="A50" s="66" t="s">
        <v>248</v>
      </c>
      <c r="B50" s="76">
        <v>881</v>
      </c>
      <c r="C50" s="76" t="s">
        <v>206</v>
      </c>
      <c r="D50" s="76" t="s">
        <v>240</v>
      </c>
      <c r="E50" s="66" t="s">
        <v>247</v>
      </c>
      <c r="F50" s="75" t="s">
        <v>249</v>
      </c>
      <c r="G50" s="62">
        <v>50</v>
      </c>
      <c r="H50" s="62">
        <v>50</v>
      </c>
      <c r="I50" s="62">
        <v>50</v>
      </c>
    </row>
    <row r="51" spans="1:14">
      <c r="A51" s="440" t="s">
        <v>250</v>
      </c>
      <c r="B51" s="498">
        <v>881</v>
      </c>
      <c r="C51" s="99" t="s">
        <v>206</v>
      </c>
      <c r="D51" s="99" t="s">
        <v>251</v>
      </c>
      <c r="E51" s="496"/>
      <c r="F51" s="75"/>
      <c r="G51" s="57">
        <f>G56+G59+G63+G72+G76+G81+G86+G89+G64+G60</f>
        <v>1585.2</v>
      </c>
      <c r="H51" s="57">
        <f>H56+H59+H63+H72+H76+H81+H86+H89+H64</f>
        <v>607.20000000000005</v>
      </c>
      <c r="I51" s="57">
        <f>I56+I59+I63+I72+I76+I81+I86+I89+I64</f>
        <v>747.1</v>
      </c>
      <c r="L51" s="84"/>
      <c r="M51" s="84"/>
      <c r="N51" s="84"/>
    </row>
    <row r="52" spans="1:14" ht="31.5">
      <c r="A52" s="496" t="s">
        <v>241</v>
      </c>
      <c r="B52" s="76">
        <v>881</v>
      </c>
      <c r="C52" s="98" t="s">
        <v>206</v>
      </c>
      <c r="D52" s="98" t="s">
        <v>251</v>
      </c>
      <c r="E52" s="66" t="s">
        <v>242</v>
      </c>
      <c r="F52" s="75"/>
      <c r="G52" s="57">
        <f t="shared" ref="G52:I55" si="6">G53</f>
        <v>10</v>
      </c>
      <c r="H52" s="57">
        <f t="shared" si="6"/>
        <v>10</v>
      </c>
      <c r="I52" s="57">
        <f t="shared" si="6"/>
        <v>10</v>
      </c>
    </row>
    <row r="53" spans="1:14">
      <c r="A53" s="496" t="s">
        <v>243</v>
      </c>
      <c r="B53" s="76">
        <v>881</v>
      </c>
      <c r="C53" s="98" t="s">
        <v>206</v>
      </c>
      <c r="D53" s="98" t="s">
        <v>251</v>
      </c>
      <c r="E53" s="66" t="s">
        <v>244</v>
      </c>
      <c r="F53" s="75"/>
      <c r="G53" s="62">
        <f t="shared" si="6"/>
        <v>10</v>
      </c>
      <c r="H53" s="62">
        <f t="shared" si="6"/>
        <v>10</v>
      </c>
      <c r="I53" s="62">
        <f t="shared" si="6"/>
        <v>10</v>
      </c>
    </row>
    <row r="54" spans="1:14">
      <c r="A54" s="496" t="s">
        <v>243</v>
      </c>
      <c r="B54" s="76">
        <v>881</v>
      </c>
      <c r="C54" s="98" t="s">
        <v>206</v>
      </c>
      <c r="D54" s="98" t="s">
        <v>251</v>
      </c>
      <c r="E54" s="66" t="s">
        <v>252</v>
      </c>
      <c r="F54" s="75"/>
      <c r="G54" s="62">
        <f t="shared" si="6"/>
        <v>10</v>
      </c>
      <c r="H54" s="62">
        <f t="shared" si="6"/>
        <v>10</v>
      </c>
      <c r="I54" s="62">
        <f t="shared" si="6"/>
        <v>10</v>
      </c>
    </row>
    <row r="55" spans="1:14" ht="78.75">
      <c r="A55" s="439" t="s">
        <v>253</v>
      </c>
      <c r="B55" s="76">
        <v>881</v>
      </c>
      <c r="C55" s="98" t="s">
        <v>206</v>
      </c>
      <c r="D55" s="98" t="s">
        <v>251</v>
      </c>
      <c r="E55" s="66" t="s">
        <v>254</v>
      </c>
      <c r="F55" s="75"/>
      <c r="G55" s="62">
        <f t="shared" si="6"/>
        <v>10</v>
      </c>
      <c r="H55" s="62">
        <f t="shared" si="6"/>
        <v>10</v>
      </c>
      <c r="I55" s="62">
        <f t="shared" si="6"/>
        <v>10</v>
      </c>
    </row>
    <row r="56" spans="1:14" ht="47.25">
      <c r="A56" s="439" t="s">
        <v>215</v>
      </c>
      <c r="B56" s="76">
        <v>881</v>
      </c>
      <c r="C56" s="98" t="s">
        <v>206</v>
      </c>
      <c r="D56" s="98" t="s">
        <v>251</v>
      </c>
      <c r="E56" s="66" t="s">
        <v>254</v>
      </c>
      <c r="F56" s="75" t="s">
        <v>228</v>
      </c>
      <c r="G56" s="62">
        <v>10</v>
      </c>
      <c r="H56" s="62">
        <v>10</v>
      </c>
      <c r="I56" s="62">
        <v>10</v>
      </c>
    </row>
    <row r="57" spans="1:14" ht="31.5">
      <c r="A57" s="441" t="s">
        <v>277</v>
      </c>
      <c r="B57" s="76">
        <v>881</v>
      </c>
      <c r="C57" s="98" t="s">
        <v>206</v>
      </c>
      <c r="D57" s="98" t="s">
        <v>251</v>
      </c>
      <c r="E57" s="66" t="s">
        <v>278</v>
      </c>
      <c r="F57" s="75"/>
      <c r="G57" s="57">
        <f>G58</f>
        <v>1249.2</v>
      </c>
      <c r="H57" s="57">
        <f t="shared" ref="G57:I58" si="7">H58</f>
        <v>311.7</v>
      </c>
      <c r="I57" s="57">
        <f t="shared" si="7"/>
        <v>446.6</v>
      </c>
    </row>
    <row r="58" spans="1:14">
      <c r="A58" s="441" t="s">
        <v>279</v>
      </c>
      <c r="B58" s="76">
        <v>881</v>
      </c>
      <c r="C58" s="98" t="s">
        <v>206</v>
      </c>
      <c r="D58" s="98" t="s">
        <v>251</v>
      </c>
      <c r="E58" s="66" t="s">
        <v>280</v>
      </c>
      <c r="F58" s="75"/>
      <c r="G58" s="62">
        <f t="shared" si="7"/>
        <v>1249.2</v>
      </c>
      <c r="H58" s="62">
        <f t="shared" si="7"/>
        <v>311.7</v>
      </c>
      <c r="I58" s="62">
        <f t="shared" si="7"/>
        <v>446.6</v>
      </c>
    </row>
    <row r="59" spans="1:14" ht="47.25">
      <c r="A59" s="439" t="s">
        <v>215</v>
      </c>
      <c r="B59" s="76">
        <v>881</v>
      </c>
      <c r="C59" s="98" t="s">
        <v>206</v>
      </c>
      <c r="D59" s="98" t="s">
        <v>251</v>
      </c>
      <c r="E59" s="66" t="s">
        <v>278</v>
      </c>
      <c r="F59" s="75" t="s">
        <v>228</v>
      </c>
      <c r="G59" s="62">
        <v>1249.2</v>
      </c>
      <c r="H59" s="62">
        <v>311.7</v>
      </c>
      <c r="I59" s="62">
        <v>446.6</v>
      </c>
    </row>
    <row r="60" spans="1:14" ht="31.5">
      <c r="A60" s="439" t="s">
        <v>664</v>
      </c>
      <c r="B60" s="76">
        <v>881</v>
      </c>
      <c r="C60" s="98" t="s">
        <v>206</v>
      </c>
      <c r="D60" s="98" t="s">
        <v>251</v>
      </c>
      <c r="E60" s="66" t="s">
        <v>72</v>
      </c>
      <c r="F60" s="75"/>
      <c r="G60" s="62">
        <f>G61</f>
        <v>20</v>
      </c>
      <c r="H60" s="62">
        <v>0</v>
      </c>
      <c r="I60" s="62">
        <v>0</v>
      </c>
    </row>
    <row r="61" spans="1:14" ht="126">
      <c r="A61" s="80" t="s">
        <v>67</v>
      </c>
      <c r="B61" s="76">
        <v>881</v>
      </c>
      <c r="C61" s="98" t="s">
        <v>206</v>
      </c>
      <c r="D61" s="98" t="s">
        <v>251</v>
      </c>
      <c r="E61" s="66" t="s">
        <v>72</v>
      </c>
      <c r="F61" s="75" t="s">
        <v>230</v>
      </c>
      <c r="G61" s="62">
        <v>20</v>
      </c>
      <c r="H61" s="62">
        <v>0</v>
      </c>
      <c r="I61" s="62">
        <v>0</v>
      </c>
    </row>
    <row r="62" spans="1:14" ht="78.75">
      <c r="A62" s="442" t="s">
        <v>545</v>
      </c>
      <c r="B62" s="76">
        <v>881</v>
      </c>
      <c r="C62" s="98" t="s">
        <v>206</v>
      </c>
      <c r="D62" s="98" t="s">
        <v>251</v>
      </c>
      <c r="E62" s="76" t="s">
        <v>546</v>
      </c>
      <c r="F62" s="75"/>
      <c r="G62" s="356">
        <f>G63</f>
        <v>3.5</v>
      </c>
      <c r="H62" s="356">
        <f>H63</f>
        <v>3.5</v>
      </c>
      <c r="I62" s="356">
        <f>I63</f>
        <v>3.5</v>
      </c>
    </row>
    <row r="63" spans="1:14" ht="47.25">
      <c r="A63" s="442" t="s">
        <v>215</v>
      </c>
      <c r="B63" s="76">
        <v>881</v>
      </c>
      <c r="C63" s="98" t="s">
        <v>206</v>
      </c>
      <c r="D63" s="98" t="s">
        <v>251</v>
      </c>
      <c r="E63" s="76" t="s">
        <v>547</v>
      </c>
      <c r="F63" s="75">
        <v>240</v>
      </c>
      <c r="G63" s="347">
        <v>3.5</v>
      </c>
      <c r="H63" s="347">
        <v>3.5</v>
      </c>
      <c r="I63" s="347">
        <v>3.5</v>
      </c>
    </row>
    <row r="64" spans="1:14" ht="126">
      <c r="A64" s="443" t="s">
        <v>147</v>
      </c>
      <c r="B64" s="498">
        <v>881</v>
      </c>
      <c r="C64" s="98" t="s">
        <v>206</v>
      </c>
      <c r="D64" s="98" t="s">
        <v>251</v>
      </c>
      <c r="E64" s="217" t="s">
        <v>626</v>
      </c>
      <c r="F64" s="496"/>
      <c r="G64" s="329" t="s">
        <v>145</v>
      </c>
      <c r="H64" s="125">
        <f>H67</f>
        <v>5</v>
      </c>
      <c r="I64" s="125">
        <f>I67</f>
        <v>5</v>
      </c>
    </row>
    <row r="65" spans="1:10" ht="126">
      <c r="A65" s="443" t="s">
        <v>591</v>
      </c>
      <c r="B65" s="498">
        <v>881</v>
      </c>
      <c r="C65" s="98" t="s">
        <v>206</v>
      </c>
      <c r="D65" s="98" t="s">
        <v>251</v>
      </c>
      <c r="E65" s="346" t="s">
        <v>628</v>
      </c>
      <c r="F65" s="66"/>
      <c r="G65" s="333" t="s">
        <v>145</v>
      </c>
      <c r="H65" s="345">
        <v>5</v>
      </c>
      <c r="I65" s="345">
        <v>5</v>
      </c>
    </row>
    <row r="66" spans="1:10" ht="110.25">
      <c r="A66" s="439" t="s">
        <v>148</v>
      </c>
      <c r="B66" s="498">
        <v>881</v>
      </c>
      <c r="C66" s="98" t="s">
        <v>206</v>
      </c>
      <c r="D66" s="98" t="s">
        <v>251</v>
      </c>
      <c r="E66" s="346" t="s">
        <v>627</v>
      </c>
      <c r="F66" s="66"/>
      <c r="G66" s="333" t="s">
        <v>145</v>
      </c>
      <c r="H66" s="345">
        <v>5</v>
      </c>
      <c r="I66" s="345">
        <v>5</v>
      </c>
    </row>
    <row r="67" spans="1:10" ht="47.25">
      <c r="A67" s="439" t="s">
        <v>215</v>
      </c>
      <c r="B67" s="498">
        <v>881</v>
      </c>
      <c r="C67" s="98" t="s">
        <v>206</v>
      </c>
      <c r="D67" s="98" t="s">
        <v>251</v>
      </c>
      <c r="E67" s="346" t="s">
        <v>629</v>
      </c>
      <c r="F67" s="387">
        <v>240</v>
      </c>
      <c r="G67" s="333" t="s">
        <v>145</v>
      </c>
      <c r="H67" s="345">
        <v>5</v>
      </c>
      <c r="I67" s="345">
        <v>5</v>
      </c>
    </row>
    <row r="68" spans="1:10" ht="87" customHeight="1">
      <c r="A68" s="443" t="s">
        <v>268</v>
      </c>
      <c r="B68" s="498">
        <v>881</v>
      </c>
      <c r="C68" s="99" t="s">
        <v>206</v>
      </c>
      <c r="D68" s="99" t="s">
        <v>251</v>
      </c>
      <c r="E68" s="496" t="s">
        <v>269</v>
      </c>
      <c r="F68" s="75"/>
      <c r="G68" s="57">
        <f>G69</f>
        <v>115</v>
      </c>
      <c r="H68" s="57">
        <f>H69</f>
        <v>85</v>
      </c>
      <c r="I68" s="57">
        <f>I69</f>
        <v>85</v>
      </c>
      <c r="J68" s="350"/>
    </row>
    <row r="69" spans="1:10" ht="135" customHeight="1">
      <c r="A69" s="443" t="s">
        <v>270</v>
      </c>
      <c r="B69" s="498">
        <v>881</v>
      </c>
      <c r="C69" s="99" t="s">
        <v>206</v>
      </c>
      <c r="D69" s="99" t="s">
        <v>251</v>
      </c>
      <c r="E69" s="496" t="s">
        <v>271</v>
      </c>
      <c r="F69" s="75"/>
      <c r="G69" s="62">
        <f t="shared" ref="G69:I70" si="8">G71</f>
        <v>115</v>
      </c>
      <c r="H69" s="62">
        <f t="shared" si="8"/>
        <v>85</v>
      </c>
      <c r="I69" s="62">
        <f t="shared" si="8"/>
        <v>85</v>
      </c>
    </row>
    <row r="70" spans="1:10" ht="189.75" customHeight="1">
      <c r="A70" s="439" t="s">
        <v>59</v>
      </c>
      <c r="B70" s="76">
        <v>881</v>
      </c>
      <c r="C70" s="98" t="s">
        <v>206</v>
      </c>
      <c r="D70" s="98" t="s">
        <v>251</v>
      </c>
      <c r="E70" s="66" t="s">
        <v>271</v>
      </c>
      <c r="F70" s="75"/>
      <c r="G70" s="62">
        <f t="shared" si="8"/>
        <v>115</v>
      </c>
      <c r="H70" s="62">
        <f t="shared" si="8"/>
        <v>85</v>
      </c>
      <c r="I70" s="62">
        <f t="shared" si="8"/>
        <v>85</v>
      </c>
    </row>
    <row r="71" spans="1:10" ht="218.25" customHeight="1">
      <c r="A71" s="439" t="s">
        <v>60</v>
      </c>
      <c r="B71" s="498">
        <v>881</v>
      </c>
      <c r="C71" s="98" t="s">
        <v>206</v>
      </c>
      <c r="D71" s="98" t="s">
        <v>251</v>
      </c>
      <c r="E71" s="66" t="s">
        <v>272</v>
      </c>
      <c r="F71" s="75"/>
      <c r="G71" s="62">
        <f>G72</f>
        <v>115</v>
      </c>
      <c r="H71" s="62">
        <f>H72</f>
        <v>85</v>
      </c>
      <c r="I71" s="62">
        <f>I72</f>
        <v>85</v>
      </c>
      <c r="J71" s="351"/>
    </row>
    <row r="72" spans="1:10" ht="60.75" customHeight="1">
      <c r="A72" s="439" t="s">
        <v>215</v>
      </c>
      <c r="B72" s="498">
        <v>881</v>
      </c>
      <c r="C72" s="98" t="s">
        <v>206</v>
      </c>
      <c r="D72" s="98" t="s">
        <v>251</v>
      </c>
      <c r="E72" s="66" t="s">
        <v>272</v>
      </c>
      <c r="F72" s="75" t="s">
        <v>228</v>
      </c>
      <c r="G72" s="62">
        <v>115</v>
      </c>
      <c r="H72" s="62">
        <v>85</v>
      </c>
      <c r="I72" s="62">
        <v>85</v>
      </c>
    </row>
    <row r="73" spans="1:10" ht="71.25" customHeight="1">
      <c r="A73" s="443" t="s">
        <v>554</v>
      </c>
      <c r="B73" s="498">
        <v>881</v>
      </c>
      <c r="C73" s="99" t="s">
        <v>206</v>
      </c>
      <c r="D73" s="99" t="s">
        <v>251</v>
      </c>
      <c r="E73" s="496" t="s">
        <v>548</v>
      </c>
      <c r="F73" s="348"/>
      <c r="G73" s="57">
        <f t="shared" ref="G73:I75" si="9">G74</f>
        <v>9.5</v>
      </c>
      <c r="H73" s="57">
        <f t="shared" si="9"/>
        <v>10</v>
      </c>
      <c r="I73" s="57">
        <f t="shared" si="9"/>
        <v>10</v>
      </c>
    </row>
    <row r="74" spans="1:10" ht="82.5" customHeight="1">
      <c r="A74" s="439" t="s">
        <v>273</v>
      </c>
      <c r="B74" s="498">
        <v>881</v>
      </c>
      <c r="C74" s="98" t="s">
        <v>206</v>
      </c>
      <c r="D74" s="98" t="s">
        <v>251</v>
      </c>
      <c r="E74" s="66" t="s">
        <v>274</v>
      </c>
      <c r="F74" s="75"/>
      <c r="G74" s="62">
        <f t="shared" si="9"/>
        <v>9.5</v>
      </c>
      <c r="H74" s="62">
        <f t="shared" si="9"/>
        <v>10</v>
      </c>
      <c r="I74" s="62">
        <f t="shared" si="9"/>
        <v>10</v>
      </c>
    </row>
    <row r="75" spans="1:10" ht="74.25" customHeight="1">
      <c r="A75" s="438" t="s">
        <v>75</v>
      </c>
      <c r="B75" s="498">
        <v>881</v>
      </c>
      <c r="C75" s="98" t="s">
        <v>206</v>
      </c>
      <c r="D75" s="98" t="s">
        <v>251</v>
      </c>
      <c r="E75" s="66" t="s">
        <v>276</v>
      </c>
      <c r="F75" s="75"/>
      <c r="G75" s="62">
        <f t="shared" si="9"/>
        <v>9.5</v>
      </c>
      <c r="H75" s="62">
        <f t="shared" si="9"/>
        <v>10</v>
      </c>
      <c r="I75" s="62">
        <f t="shared" si="9"/>
        <v>10</v>
      </c>
    </row>
    <row r="76" spans="1:10" ht="55.5" customHeight="1">
      <c r="A76" s="439" t="s">
        <v>215</v>
      </c>
      <c r="B76" s="498">
        <v>881</v>
      </c>
      <c r="C76" s="98" t="s">
        <v>206</v>
      </c>
      <c r="D76" s="98" t="s">
        <v>251</v>
      </c>
      <c r="E76" s="66" t="s">
        <v>276</v>
      </c>
      <c r="F76" s="75" t="s">
        <v>228</v>
      </c>
      <c r="G76" s="62">
        <v>9.5</v>
      </c>
      <c r="H76" s="62">
        <v>10</v>
      </c>
      <c r="I76" s="62">
        <v>10</v>
      </c>
    </row>
    <row r="77" spans="1:10" ht="47.25">
      <c r="A77" s="443" t="s">
        <v>386</v>
      </c>
      <c r="B77" s="498">
        <v>881</v>
      </c>
      <c r="C77" s="98" t="s">
        <v>206</v>
      </c>
      <c r="D77" s="98" t="s">
        <v>251</v>
      </c>
      <c r="E77" s="496" t="s">
        <v>387</v>
      </c>
      <c r="F77" s="75"/>
      <c r="G77" s="57">
        <f t="shared" ref="G77:I80" si="10">G78</f>
        <v>15</v>
      </c>
      <c r="H77" s="57">
        <f t="shared" si="10"/>
        <v>15</v>
      </c>
      <c r="I77" s="57">
        <f t="shared" si="10"/>
        <v>15</v>
      </c>
      <c r="J77" s="350"/>
    </row>
    <row r="78" spans="1:10" ht="47.25">
      <c r="A78" s="443" t="s">
        <v>388</v>
      </c>
      <c r="B78" s="498">
        <v>881</v>
      </c>
      <c r="C78" s="98" t="s">
        <v>206</v>
      </c>
      <c r="D78" s="98" t="s">
        <v>251</v>
      </c>
      <c r="E78" s="66" t="s">
        <v>389</v>
      </c>
      <c r="F78" s="75"/>
      <c r="G78" s="62">
        <f t="shared" si="10"/>
        <v>15</v>
      </c>
      <c r="H78" s="62">
        <f t="shared" si="10"/>
        <v>15</v>
      </c>
      <c r="I78" s="62">
        <f t="shared" si="10"/>
        <v>15</v>
      </c>
      <c r="J78" s="360"/>
    </row>
    <row r="79" spans="1:10" ht="47.25">
      <c r="A79" s="439" t="s">
        <v>396</v>
      </c>
      <c r="B79" s="498">
        <v>881</v>
      </c>
      <c r="C79" s="98" t="s">
        <v>206</v>
      </c>
      <c r="D79" s="98" t="s">
        <v>251</v>
      </c>
      <c r="E79" s="66" t="s">
        <v>397</v>
      </c>
      <c r="F79" s="75"/>
      <c r="G79" s="62">
        <f t="shared" si="10"/>
        <v>15</v>
      </c>
      <c r="H79" s="62">
        <f t="shared" si="10"/>
        <v>15</v>
      </c>
      <c r="I79" s="62">
        <f t="shared" si="10"/>
        <v>15</v>
      </c>
      <c r="J79" s="360"/>
    </row>
    <row r="80" spans="1:10" ht="63">
      <c r="A80" s="439" t="s">
        <v>482</v>
      </c>
      <c r="B80" s="498">
        <v>881</v>
      </c>
      <c r="C80" s="98" t="s">
        <v>206</v>
      </c>
      <c r="D80" s="98" t="s">
        <v>251</v>
      </c>
      <c r="E80" s="66" t="s">
        <v>399</v>
      </c>
      <c r="F80" s="75"/>
      <c r="G80" s="62">
        <f t="shared" si="10"/>
        <v>15</v>
      </c>
      <c r="H80" s="62">
        <f t="shared" si="10"/>
        <v>15</v>
      </c>
      <c r="I80" s="62">
        <f t="shared" si="10"/>
        <v>15</v>
      </c>
      <c r="J80" s="360"/>
    </row>
    <row r="81" spans="1:10" ht="31.5">
      <c r="A81" s="439" t="s">
        <v>394</v>
      </c>
      <c r="B81" s="498">
        <v>881</v>
      </c>
      <c r="C81" s="98" t="s">
        <v>206</v>
      </c>
      <c r="D81" s="98" t="s">
        <v>251</v>
      </c>
      <c r="E81" s="66" t="s">
        <v>399</v>
      </c>
      <c r="F81" s="75" t="s">
        <v>395</v>
      </c>
      <c r="G81" s="62">
        <v>15</v>
      </c>
      <c r="H81" s="62">
        <v>15</v>
      </c>
      <c r="I81" s="62">
        <v>15</v>
      </c>
      <c r="J81" s="351"/>
    </row>
    <row r="82" spans="1:10" ht="118.5" customHeight="1">
      <c r="A82" s="443" t="s">
        <v>258</v>
      </c>
      <c r="B82" s="498">
        <v>881</v>
      </c>
      <c r="C82" s="99" t="s">
        <v>206</v>
      </c>
      <c r="D82" s="99" t="s">
        <v>251</v>
      </c>
      <c r="E82" s="496" t="s">
        <v>259</v>
      </c>
      <c r="F82" s="75"/>
      <c r="G82" s="57">
        <f>G86+G89</f>
        <v>163</v>
      </c>
      <c r="H82" s="57">
        <f>H86+H89</f>
        <v>167</v>
      </c>
      <c r="I82" s="57">
        <f>I86+I89</f>
        <v>172</v>
      </c>
    </row>
    <row r="83" spans="1:10">
      <c r="A83" s="443" t="s">
        <v>263</v>
      </c>
      <c r="B83" s="498">
        <v>881</v>
      </c>
      <c r="C83" s="99" t="s">
        <v>206</v>
      </c>
      <c r="D83" s="99" t="s">
        <v>251</v>
      </c>
      <c r="E83" s="217" t="s">
        <v>264</v>
      </c>
      <c r="F83" s="75"/>
      <c r="G83" s="59">
        <f>G86+G89</f>
        <v>163</v>
      </c>
      <c r="H83" s="59">
        <f>H86+H89</f>
        <v>167</v>
      </c>
      <c r="I83" s="59">
        <f>I86+I89</f>
        <v>172</v>
      </c>
    </row>
    <row r="84" spans="1:10" ht="139.5" customHeight="1">
      <c r="A84" s="439" t="s">
        <v>125</v>
      </c>
      <c r="B84" s="498">
        <v>881</v>
      </c>
      <c r="C84" s="98" t="s">
        <v>206</v>
      </c>
      <c r="D84" s="98" t="s">
        <v>251</v>
      </c>
      <c r="E84" s="346" t="s">
        <v>265</v>
      </c>
      <c r="F84" s="75"/>
      <c r="G84" s="59">
        <f t="shared" ref="G84:I85" si="11">G85</f>
        <v>18</v>
      </c>
      <c r="H84" s="59">
        <f t="shared" si="11"/>
        <v>20</v>
      </c>
      <c r="I84" s="59">
        <f t="shared" si="11"/>
        <v>22</v>
      </c>
    </row>
    <row r="85" spans="1:10" ht="93" customHeight="1">
      <c r="A85" s="439" t="s">
        <v>126</v>
      </c>
      <c r="B85" s="498">
        <v>881</v>
      </c>
      <c r="C85" s="98" t="s">
        <v>206</v>
      </c>
      <c r="D85" s="98" t="s">
        <v>251</v>
      </c>
      <c r="E85" s="346" t="s">
        <v>266</v>
      </c>
      <c r="F85" s="75"/>
      <c r="G85" s="59">
        <f t="shared" si="11"/>
        <v>18</v>
      </c>
      <c r="H85" s="59">
        <f t="shared" si="11"/>
        <v>20</v>
      </c>
      <c r="I85" s="59">
        <f t="shared" si="11"/>
        <v>22</v>
      </c>
    </row>
    <row r="86" spans="1:10" ht="47.25">
      <c r="A86" s="438" t="s">
        <v>127</v>
      </c>
      <c r="B86" s="498">
        <v>881</v>
      </c>
      <c r="C86" s="98" t="s">
        <v>206</v>
      </c>
      <c r="D86" s="98" t="s">
        <v>251</v>
      </c>
      <c r="E86" s="346" t="s">
        <v>266</v>
      </c>
      <c r="F86" s="75" t="s">
        <v>228</v>
      </c>
      <c r="G86" s="59">
        <v>18</v>
      </c>
      <c r="H86" s="59">
        <v>20</v>
      </c>
      <c r="I86" s="59">
        <v>22</v>
      </c>
    </row>
    <row r="87" spans="1:10" ht="110.25">
      <c r="A87" s="438" t="s">
        <v>128</v>
      </c>
      <c r="B87" s="498">
        <v>881</v>
      </c>
      <c r="C87" s="98" t="s">
        <v>206</v>
      </c>
      <c r="D87" s="98" t="s">
        <v>251</v>
      </c>
      <c r="E87" s="66" t="s">
        <v>24</v>
      </c>
      <c r="F87" s="75"/>
      <c r="G87" s="62">
        <f t="shared" ref="G87:I87" si="12">G88</f>
        <v>145</v>
      </c>
      <c r="H87" s="62">
        <f t="shared" si="12"/>
        <v>147</v>
      </c>
      <c r="I87" s="62">
        <f t="shared" si="12"/>
        <v>150</v>
      </c>
    </row>
    <row r="88" spans="1:10" ht="78.75">
      <c r="A88" s="439" t="s">
        <v>126</v>
      </c>
      <c r="B88" s="498">
        <v>881</v>
      </c>
      <c r="C88" s="98" t="s">
        <v>206</v>
      </c>
      <c r="D88" s="98" t="s">
        <v>251</v>
      </c>
      <c r="E88" s="66" t="s">
        <v>267</v>
      </c>
      <c r="F88" s="75"/>
      <c r="G88" s="62">
        <f>G89</f>
        <v>145</v>
      </c>
      <c r="H88" s="62">
        <f>H89</f>
        <v>147</v>
      </c>
      <c r="I88" s="62">
        <f>I89</f>
        <v>150</v>
      </c>
    </row>
    <row r="89" spans="1:10" ht="47.25">
      <c r="A89" s="438" t="s">
        <v>129</v>
      </c>
      <c r="B89" s="498">
        <v>881</v>
      </c>
      <c r="C89" s="98" t="s">
        <v>206</v>
      </c>
      <c r="D89" s="98" t="s">
        <v>251</v>
      </c>
      <c r="E89" s="66" t="s">
        <v>267</v>
      </c>
      <c r="F89" s="75" t="s">
        <v>228</v>
      </c>
      <c r="G89" s="62">
        <v>145</v>
      </c>
      <c r="H89" s="62">
        <v>147</v>
      </c>
      <c r="I89" s="62">
        <v>150</v>
      </c>
    </row>
    <row r="90" spans="1:10">
      <c r="A90" s="444" t="s">
        <v>281</v>
      </c>
      <c r="B90" s="498">
        <v>881</v>
      </c>
      <c r="C90" s="99" t="s">
        <v>282</v>
      </c>
      <c r="D90" s="99" t="s">
        <v>207</v>
      </c>
      <c r="E90" s="496"/>
      <c r="F90" s="75"/>
      <c r="G90" s="69">
        <f t="shared" ref="G90:I92" si="13">G91</f>
        <v>297.39999999999998</v>
      </c>
      <c r="H90" s="69">
        <f t="shared" si="13"/>
        <v>297.39999999999998</v>
      </c>
      <c r="I90" s="69">
        <f t="shared" si="13"/>
        <v>297.39999999999998</v>
      </c>
    </row>
    <row r="91" spans="1:10">
      <c r="A91" s="66" t="s">
        <v>164</v>
      </c>
      <c r="B91" s="498">
        <v>881</v>
      </c>
      <c r="C91" s="98" t="s">
        <v>282</v>
      </c>
      <c r="D91" s="98" t="s">
        <v>208</v>
      </c>
      <c r="E91" s="66"/>
      <c r="F91" s="75"/>
      <c r="G91" s="64">
        <f t="shared" si="13"/>
        <v>297.39999999999998</v>
      </c>
      <c r="H91" s="64">
        <f t="shared" si="13"/>
        <v>297.39999999999998</v>
      </c>
      <c r="I91" s="64">
        <f t="shared" si="13"/>
        <v>297.39999999999998</v>
      </c>
    </row>
    <row r="92" spans="1:10" ht="47.25">
      <c r="A92" s="66" t="s">
        <v>283</v>
      </c>
      <c r="B92" s="498">
        <v>881</v>
      </c>
      <c r="C92" s="98" t="s">
        <v>282</v>
      </c>
      <c r="D92" s="98" t="s">
        <v>208</v>
      </c>
      <c r="E92" s="66" t="s">
        <v>242</v>
      </c>
      <c r="F92" s="75"/>
      <c r="G92" s="64">
        <f t="shared" si="13"/>
        <v>297.39999999999998</v>
      </c>
      <c r="H92" s="64">
        <f t="shared" si="13"/>
        <v>297.39999999999998</v>
      </c>
      <c r="I92" s="64">
        <f t="shared" si="13"/>
        <v>297.39999999999998</v>
      </c>
    </row>
    <row r="93" spans="1:10">
      <c r="A93" s="66" t="s">
        <v>243</v>
      </c>
      <c r="B93" s="498">
        <v>881</v>
      </c>
      <c r="C93" s="98" t="s">
        <v>282</v>
      </c>
      <c r="D93" s="98" t="s">
        <v>208</v>
      </c>
      <c r="E93" s="66" t="s">
        <v>244</v>
      </c>
      <c r="F93" s="75"/>
      <c r="G93" s="64">
        <f>G95</f>
        <v>297.39999999999998</v>
      </c>
      <c r="H93" s="64">
        <f>H95</f>
        <v>297.39999999999998</v>
      </c>
      <c r="I93" s="64">
        <f>I95</f>
        <v>297.39999999999998</v>
      </c>
    </row>
    <row r="94" spans="1:10">
      <c r="A94" s="66" t="s">
        <v>243</v>
      </c>
      <c r="B94" s="498">
        <v>881</v>
      </c>
      <c r="C94" s="98" t="s">
        <v>282</v>
      </c>
      <c r="D94" s="98" t="s">
        <v>208</v>
      </c>
      <c r="E94" s="66" t="s">
        <v>245</v>
      </c>
      <c r="F94" s="75"/>
      <c r="G94" s="64">
        <f t="shared" ref="G94:I95" si="14">G95</f>
        <v>297.39999999999998</v>
      </c>
      <c r="H94" s="64">
        <f t="shared" si="14"/>
        <v>297.39999999999998</v>
      </c>
      <c r="I94" s="64">
        <f t="shared" si="14"/>
        <v>297.39999999999998</v>
      </c>
    </row>
    <row r="95" spans="1:10" ht="78.75">
      <c r="A95" s="66" t="s">
        <v>284</v>
      </c>
      <c r="B95" s="498">
        <v>881</v>
      </c>
      <c r="C95" s="98" t="s">
        <v>282</v>
      </c>
      <c r="D95" s="98" t="s">
        <v>208</v>
      </c>
      <c r="E95" s="66" t="s">
        <v>285</v>
      </c>
      <c r="F95" s="75"/>
      <c r="G95" s="64">
        <f t="shared" si="14"/>
        <v>297.39999999999998</v>
      </c>
      <c r="H95" s="64">
        <f t="shared" si="14"/>
        <v>297.39999999999998</v>
      </c>
      <c r="I95" s="64">
        <f t="shared" si="14"/>
        <v>297.39999999999998</v>
      </c>
    </row>
    <row r="96" spans="1:10" ht="31.5">
      <c r="A96" s="438" t="s">
        <v>224</v>
      </c>
      <c r="B96" s="498">
        <v>881</v>
      </c>
      <c r="C96" s="98" t="s">
        <v>282</v>
      </c>
      <c r="D96" s="98" t="s">
        <v>208</v>
      </c>
      <c r="E96" s="66" t="s">
        <v>285</v>
      </c>
      <c r="F96" s="75">
        <v>120</v>
      </c>
      <c r="G96" s="64">
        <v>297.39999999999998</v>
      </c>
      <c r="H96" s="64">
        <v>297.39999999999998</v>
      </c>
      <c r="I96" s="64">
        <v>297.39999999999998</v>
      </c>
    </row>
    <row r="97" spans="1:22" ht="47.25">
      <c r="A97" s="444" t="s">
        <v>286</v>
      </c>
      <c r="B97" s="498">
        <v>881</v>
      </c>
      <c r="C97" s="498" t="s">
        <v>208</v>
      </c>
      <c r="D97" s="498" t="s">
        <v>207</v>
      </c>
      <c r="E97" s="496"/>
      <c r="F97" s="75"/>
      <c r="G97" s="57">
        <f>G101+G102+G108</f>
        <v>316.5</v>
      </c>
      <c r="H97" s="57">
        <f>H101+H102</f>
        <v>356.4</v>
      </c>
      <c r="I97" s="57">
        <f>I101+I102</f>
        <v>301.39999999999998</v>
      </c>
    </row>
    <row r="98" spans="1:22" ht="51.6" customHeight="1">
      <c r="A98" s="66" t="s">
        <v>588</v>
      </c>
      <c r="B98" s="498">
        <v>881</v>
      </c>
      <c r="C98" s="498" t="s">
        <v>208</v>
      </c>
      <c r="D98" s="498" t="s">
        <v>289</v>
      </c>
      <c r="E98" s="496"/>
      <c r="F98" s="75"/>
      <c r="G98" s="57">
        <v>26.4</v>
      </c>
      <c r="H98" s="57">
        <v>26.4</v>
      </c>
      <c r="I98" s="57">
        <v>26.4</v>
      </c>
    </row>
    <row r="99" spans="1:22" ht="31.5">
      <c r="A99" s="66" t="s">
        <v>560</v>
      </c>
      <c r="B99" s="498">
        <v>881</v>
      </c>
      <c r="C99" s="498" t="s">
        <v>208</v>
      </c>
      <c r="D99" s="498" t="s">
        <v>289</v>
      </c>
      <c r="E99" s="496" t="s">
        <v>244</v>
      </c>
      <c r="F99" s="75"/>
      <c r="G99" s="62">
        <v>26.4</v>
      </c>
      <c r="H99" s="62">
        <v>26.4</v>
      </c>
      <c r="I99" s="62">
        <v>26.4</v>
      </c>
    </row>
    <row r="100" spans="1:22">
      <c r="A100" s="66" t="s">
        <v>561</v>
      </c>
      <c r="B100" s="498">
        <v>881</v>
      </c>
      <c r="C100" s="498" t="s">
        <v>208</v>
      </c>
      <c r="D100" s="498" t="s">
        <v>289</v>
      </c>
      <c r="E100" s="66" t="s">
        <v>630</v>
      </c>
      <c r="F100" s="75"/>
      <c r="G100" s="62">
        <v>26.4</v>
      </c>
      <c r="H100" s="62">
        <v>26.4</v>
      </c>
      <c r="I100" s="62">
        <v>26.4</v>
      </c>
    </row>
    <row r="101" spans="1:22" ht="47.25">
      <c r="A101" s="66" t="str">
        <f>$A$89</f>
        <v>Иные закупки товаров,работ и услуг для обеспечения государственных (муниципальных)нужд(газета)</v>
      </c>
      <c r="B101" s="498">
        <v>881</v>
      </c>
      <c r="C101" s="498" t="s">
        <v>208</v>
      </c>
      <c r="D101" s="498" t="s">
        <v>289</v>
      </c>
      <c r="E101" s="66" t="s">
        <v>630</v>
      </c>
      <c r="F101" s="75" t="s">
        <v>228</v>
      </c>
      <c r="G101" s="62">
        <v>26.4</v>
      </c>
      <c r="H101" s="62">
        <v>26.4</v>
      </c>
      <c r="I101" s="62">
        <v>26.4</v>
      </c>
    </row>
    <row r="102" spans="1:22" ht="63">
      <c r="A102" s="496" t="s">
        <v>588</v>
      </c>
      <c r="B102" s="498">
        <v>881</v>
      </c>
      <c r="C102" s="498" t="s">
        <v>208</v>
      </c>
      <c r="D102" s="498" t="s">
        <v>289</v>
      </c>
      <c r="E102" s="496"/>
      <c r="F102" s="75"/>
      <c r="G102" s="57">
        <v>270.10000000000002</v>
      </c>
      <c r="H102" s="57">
        <f t="shared" ref="H102:I105" si="15">H103</f>
        <v>330</v>
      </c>
      <c r="I102" s="57">
        <f t="shared" si="15"/>
        <v>275</v>
      </c>
    </row>
    <row r="103" spans="1:22" ht="47.25">
      <c r="A103" s="496" t="s">
        <v>631</v>
      </c>
      <c r="B103" s="498">
        <v>881</v>
      </c>
      <c r="C103" s="498" t="s">
        <v>208</v>
      </c>
      <c r="D103" s="498" t="s">
        <v>289</v>
      </c>
      <c r="E103" s="496" t="s">
        <v>256</v>
      </c>
      <c r="F103" s="75"/>
      <c r="G103" s="62">
        <f>G104</f>
        <v>270.10000000000002</v>
      </c>
      <c r="H103" s="62">
        <f t="shared" si="15"/>
        <v>330</v>
      </c>
      <c r="I103" s="62">
        <f t="shared" si="15"/>
        <v>275</v>
      </c>
    </row>
    <row r="104" spans="1:22" ht="141.75">
      <c r="A104" s="496" t="s">
        <v>616</v>
      </c>
      <c r="B104" s="498">
        <v>881</v>
      </c>
      <c r="C104" s="498" t="s">
        <v>208</v>
      </c>
      <c r="D104" s="498" t="s">
        <v>289</v>
      </c>
      <c r="E104" s="496" t="s">
        <v>257</v>
      </c>
      <c r="F104" s="75"/>
      <c r="G104" s="62">
        <f>G105</f>
        <v>270.10000000000002</v>
      </c>
      <c r="H104" s="62">
        <f t="shared" si="15"/>
        <v>330</v>
      </c>
      <c r="I104" s="62">
        <f t="shared" si="15"/>
        <v>275</v>
      </c>
      <c r="O104" s="55" t="str">
        <f>'[1]приложение 5'!A127</f>
        <v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v>
      </c>
      <c r="P104" s="55" t="str">
        <f>'[1]приложение 5'!B127</f>
        <v>03</v>
      </c>
      <c r="Q104" s="55" t="str">
        <f>'[1]приложение 5'!C127</f>
        <v>09</v>
      </c>
      <c r="R104" s="55" t="str">
        <f>'[1]приложение 5'!D127</f>
        <v>13 1 01 60110</v>
      </c>
      <c r="S104" s="55">
        <f>'[1]приложение 5'!E127</f>
        <v>0</v>
      </c>
      <c r="T104" s="55">
        <f>'[1]приложение 5'!F127</f>
        <v>20</v>
      </c>
      <c r="U104" s="55">
        <f>'[1]приложение 5'!G127</f>
        <v>0</v>
      </c>
      <c r="V104" s="55">
        <f>'[1]приложение 5'!H127</f>
        <v>0</v>
      </c>
    </row>
    <row r="105" spans="1:22" ht="47.25">
      <c r="A105" s="415" t="s">
        <v>291</v>
      </c>
      <c r="B105" s="498">
        <v>881</v>
      </c>
      <c r="C105" s="76" t="s">
        <v>208</v>
      </c>
      <c r="D105" s="76" t="s">
        <v>289</v>
      </c>
      <c r="E105" s="66" t="s">
        <v>503</v>
      </c>
      <c r="F105" s="75"/>
      <c r="G105" s="62">
        <f>G106</f>
        <v>270.10000000000002</v>
      </c>
      <c r="H105" s="62">
        <f t="shared" si="15"/>
        <v>330</v>
      </c>
      <c r="I105" s="62">
        <f t="shared" si="15"/>
        <v>275</v>
      </c>
      <c r="O105" s="55" t="str">
        <f>'[1]приложение 5'!A128</f>
        <v>Иные закупки товаров, работ и услуг для обеспечения государственных (муниципальных) нужд</v>
      </c>
      <c r="P105" s="55" t="str">
        <f>'[1]приложение 5'!B128</f>
        <v>03</v>
      </c>
      <c r="Q105" s="55" t="str">
        <f>'[1]приложение 5'!C128</f>
        <v>09</v>
      </c>
      <c r="R105" s="55" t="str">
        <f>'[1]приложение 5'!D128</f>
        <v>13 1 01 60110</v>
      </c>
      <c r="S105" s="55" t="str">
        <f>'[1]приложение 5'!E128</f>
        <v>240</v>
      </c>
      <c r="T105" s="55">
        <f>'[1]приложение 5'!F128</f>
        <v>20</v>
      </c>
      <c r="U105" s="55">
        <f>'[1]приложение 5'!G128</f>
        <v>0</v>
      </c>
      <c r="V105" s="55">
        <f>'[1]приложение 5'!H128</f>
        <v>0</v>
      </c>
    </row>
    <row r="106" spans="1:22" ht="31.5">
      <c r="A106" s="415" t="s">
        <v>292</v>
      </c>
      <c r="B106" s="498">
        <v>881</v>
      </c>
      <c r="C106" s="76" t="s">
        <v>208</v>
      </c>
      <c r="D106" s="76" t="s">
        <v>289</v>
      </c>
      <c r="E106" s="66" t="s">
        <v>504</v>
      </c>
      <c r="F106" s="75"/>
      <c r="G106" s="62">
        <f>G107</f>
        <v>270.10000000000002</v>
      </c>
      <c r="H106" s="62">
        <f>H107</f>
        <v>330</v>
      </c>
      <c r="I106" s="62">
        <f>I107</f>
        <v>275</v>
      </c>
    </row>
    <row r="107" spans="1:22" ht="47.25">
      <c r="A107" s="439" t="s">
        <v>215</v>
      </c>
      <c r="B107" s="498">
        <v>881</v>
      </c>
      <c r="C107" s="76" t="s">
        <v>208</v>
      </c>
      <c r="D107" s="76" t="s">
        <v>289</v>
      </c>
      <c r="E107" s="66" t="s">
        <v>504</v>
      </c>
      <c r="F107" s="75" t="s">
        <v>228</v>
      </c>
      <c r="G107" s="62">
        <v>270.10000000000002</v>
      </c>
      <c r="H107" s="62">
        <v>330</v>
      </c>
      <c r="I107" s="62">
        <v>275</v>
      </c>
    </row>
    <row r="108" spans="1:22" ht="63">
      <c r="A108" s="364" t="s">
        <v>669</v>
      </c>
      <c r="B108" s="500" t="s">
        <v>204</v>
      </c>
      <c r="C108" s="501" t="s">
        <v>208</v>
      </c>
      <c r="D108" s="502">
        <v>10</v>
      </c>
      <c r="E108" s="362" t="s">
        <v>670</v>
      </c>
      <c r="F108" s="503"/>
      <c r="G108" s="504">
        <f>G109</f>
        <v>20</v>
      </c>
      <c r="H108" s="505">
        <f t="shared" ref="H108:I108" si="16">H109</f>
        <v>0</v>
      </c>
      <c r="I108" s="62">
        <f t="shared" si="16"/>
        <v>0</v>
      </c>
    </row>
    <row r="109" spans="1:22" ht="47.25">
      <c r="A109" s="77" t="s">
        <v>215</v>
      </c>
      <c r="B109" s="346" t="s">
        <v>204</v>
      </c>
      <c r="C109" s="66" t="s">
        <v>208</v>
      </c>
      <c r="D109" s="66">
        <v>10</v>
      </c>
      <c r="E109" s="506" t="s">
        <v>670</v>
      </c>
      <c r="F109" s="503" t="s">
        <v>228</v>
      </c>
      <c r="G109" s="505">
        <v>20</v>
      </c>
      <c r="H109" s="505">
        <v>0</v>
      </c>
      <c r="I109" s="62">
        <v>0</v>
      </c>
    </row>
    <row r="110" spans="1:22">
      <c r="A110" s="444" t="s">
        <v>293</v>
      </c>
      <c r="B110" s="498">
        <v>881</v>
      </c>
      <c r="C110" s="99" t="s">
        <v>218</v>
      </c>
      <c r="D110" s="99" t="s">
        <v>207</v>
      </c>
      <c r="E110" s="496"/>
      <c r="F110" s="75"/>
      <c r="G110" s="57">
        <f>G111+G142</f>
        <v>4903</v>
      </c>
      <c r="H110" s="57">
        <f>H111+H142</f>
        <v>2429.4</v>
      </c>
      <c r="I110" s="57">
        <f>I111+I142</f>
        <v>2596.5</v>
      </c>
    </row>
    <row r="111" spans="1:22">
      <c r="A111" s="496" t="s">
        <v>294</v>
      </c>
      <c r="B111" s="498">
        <v>881</v>
      </c>
      <c r="C111" s="99" t="s">
        <v>218</v>
      </c>
      <c r="D111" s="99" t="s">
        <v>287</v>
      </c>
      <c r="E111" s="66"/>
      <c r="F111" s="75"/>
      <c r="G111" s="57">
        <f>G116+G112+G128+G137</f>
        <v>4750.2</v>
      </c>
      <c r="H111" s="57">
        <f t="shared" ref="H111:I111" si="17">H116+H112</f>
        <v>2299.4</v>
      </c>
      <c r="I111" s="57">
        <f t="shared" si="17"/>
        <v>2456.5</v>
      </c>
    </row>
    <row r="112" spans="1:22" ht="94.5">
      <c r="A112" s="443" t="s">
        <v>603</v>
      </c>
      <c r="B112" s="498">
        <v>881</v>
      </c>
      <c r="C112" s="99" t="s">
        <v>218</v>
      </c>
      <c r="D112" s="99" t="s">
        <v>287</v>
      </c>
      <c r="E112" s="66" t="s">
        <v>619</v>
      </c>
      <c r="F112" s="75"/>
      <c r="G112" s="57">
        <v>615.4</v>
      </c>
      <c r="H112" s="57">
        <v>299.39999999999998</v>
      </c>
      <c r="I112" s="57">
        <v>456.5</v>
      </c>
    </row>
    <row r="113" spans="1:9" ht="31.5">
      <c r="A113" s="443" t="s">
        <v>617</v>
      </c>
      <c r="B113" s="498">
        <v>881</v>
      </c>
      <c r="C113" s="99" t="s">
        <v>218</v>
      </c>
      <c r="D113" s="99" t="s">
        <v>287</v>
      </c>
      <c r="E113" s="66" t="s">
        <v>620</v>
      </c>
      <c r="F113" s="75"/>
      <c r="G113" s="62">
        <v>615.4</v>
      </c>
      <c r="H113" s="62">
        <v>299.39999999999998</v>
      </c>
      <c r="I113" s="62">
        <v>456.5</v>
      </c>
    </row>
    <row r="114" spans="1:9" ht="204.75">
      <c r="A114" s="439" t="s">
        <v>618</v>
      </c>
      <c r="B114" s="498">
        <v>881</v>
      </c>
      <c r="C114" s="98" t="s">
        <v>218</v>
      </c>
      <c r="D114" s="98" t="s">
        <v>287</v>
      </c>
      <c r="E114" s="66" t="s">
        <v>621</v>
      </c>
      <c r="F114" s="75"/>
      <c r="G114" s="62">
        <v>615.4</v>
      </c>
      <c r="H114" s="62">
        <v>299.39999999999998</v>
      </c>
      <c r="I114" s="62">
        <v>456.5</v>
      </c>
    </row>
    <row r="115" spans="1:9" ht="47.25">
      <c r="A115" s="439" t="s">
        <v>215</v>
      </c>
      <c r="B115" s="498">
        <v>881</v>
      </c>
      <c r="C115" s="98" t="s">
        <v>218</v>
      </c>
      <c r="D115" s="98" t="s">
        <v>287</v>
      </c>
      <c r="E115" s="66" t="s">
        <v>622</v>
      </c>
      <c r="F115" s="75" t="s">
        <v>228</v>
      </c>
      <c r="G115" s="62">
        <v>615.4</v>
      </c>
      <c r="H115" s="62">
        <v>299.39999999999998</v>
      </c>
      <c r="I115" s="62">
        <v>456.5</v>
      </c>
    </row>
    <row r="116" spans="1:9" ht="126">
      <c r="A116" s="496" t="s">
        <v>295</v>
      </c>
      <c r="B116" s="498">
        <v>881</v>
      </c>
      <c r="C116" s="99" t="s">
        <v>218</v>
      </c>
      <c r="D116" s="99" t="s">
        <v>287</v>
      </c>
      <c r="E116" s="496" t="s">
        <v>296</v>
      </c>
      <c r="F116" s="75"/>
      <c r="G116" s="57">
        <f>G117+G121+G129+G133</f>
        <v>2250</v>
      </c>
      <c r="H116" s="57">
        <f>H117+H121+H129+H133</f>
        <v>2000</v>
      </c>
      <c r="I116" s="57">
        <f>I117+I121+I129+I133</f>
        <v>2000</v>
      </c>
    </row>
    <row r="117" spans="1:9" ht="31.5">
      <c r="A117" s="496" t="s">
        <v>297</v>
      </c>
      <c r="B117" s="498">
        <v>881</v>
      </c>
      <c r="C117" s="99" t="s">
        <v>218</v>
      </c>
      <c r="D117" s="99" t="s">
        <v>287</v>
      </c>
      <c r="E117" s="496" t="s">
        <v>298</v>
      </c>
      <c r="F117" s="75"/>
      <c r="G117" s="57">
        <f>G120</f>
        <v>1350</v>
      </c>
      <c r="H117" s="57">
        <f>H120</f>
        <v>800</v>
      </c>
      <c r="I117" s="57">
        <f>I120</f>
        <v>800</v>
      </c>
    </row>
    <row r="118" spans="1:9" ht="63">
      <c r="A118" s="439" t="s">
        <v>299</v>
      </c>
      <c r="B118" s="498">
        <v>881</v>
      </c>
      <c r="C118" s="98" t="s">
        <v>218</v>
      </c>
      <c r="D118" s="98" t="s">
        <v>287</v>
      </c>
      <c r="E118" s="66" t="s">
        <v>300</v>
      </c>
      <c r="F118" s="75"/>
      <c r="G118" s="62">
        <f t="shared" ref="G118:I119" si="18">G119</f>
        <v>1350</v>
      </c>
      <c r="H118" s="62">
        <f t="shared" si="18"/>
        <v>800</v>
      </c>
      <c r="I118" s="62">
        <f t="shared" si="18"/>
        <v>800</v>
      </c>
    </row>
    <row r="119" spans="1:9" ht="47.25">
      <c r="A119" s="439" t="s">
        <v>301</v>
      </c>
      <c r="B119" s="498">
        <v>881</v>
      </c>
      <c r="C119" s="98" t="s">
        <v>218</v>
      </c>
      <c r="D119" s="98" t="s">
        <v>287</v>
      </c>
      <c r="E119" s="66" t="s">
        <v>302</v>
      </c>
      <c r="F119" s="75"/>
      <c r="G119" s="62">
        <f t="shared" si="18"/>
        <v>1350</v>
      </c>
      <c r="H119" s="62">
        <f t="shared" si="18"/>
        <v>800</v>
      </c>
      <c r="I119" s="62">
        <f t="shared" si="18"/>
        <v>800</v>
      </c>
    </row>
    <row r="120" spans="1:9" ht="47.25">
      <c r="A120" s="439" t="s">
        <v>215</v>
      </c>
      <c r="B120" s="498">
        <v>881</v>
      </c>
      <c r="C120" s="98" t="s">
        <v>218</v>
      </c>
      <c r="D120" s="98" t="s">
        <v>287</v>
      </c>
      <c r="E120" s="66" t="s">
        <v>302</v>
      </c>
      <c r="F120" s="75" t="s">
        <v>228</v>
      </c>
      <c r="G120" s="62">
        <v>1350</v>
      </c>
      <c r="H120" s="62">
        <v>800</v>
      </c>
      <c r="I120" s="62">
        <v>800</v>
      </c>
    </row>
    <row r="121" spans="1:9" ht="31.5">
      <c r="A121" s="443" t="s">
        <v>47</v>
      </c>
      <c r="B121" s="498">
        <v>881</v>
      </c>
      <c r="C121" s="99" t="s">
        <v>218</v>
      </c>
      <c r="D121" s="99" t="s">
        <v>287</v>
      </c>
      <c r="E121" s="496" t="s">
        <v>304</v>
      </c>
      <c r="F121" s="75"/>
      <c r="G121" s="57">
        <f>G124</f>
        <v>500</v>
      </c>
      <c r="H121" s="57">
        <f>H124</f>
        <v>600</v>
      </c>
      <c r="I121" s="57">
        <f>I124</f>
        <v>600</v>
      </c>
    </row>
    <row r="122" spans="1:9" ht="47.25">
      <c r="A122" s="439" t="s">
        <v>543</v>
      </c>
      <c r="B122" s="498">
        <v>881</v>
      </c>
      <c r="C122" s="98" t="s">
        <v>218</v>
      </c>
      <c r="D122" s="98" t="s">
        <v>287</v>
      </c>
      <c r="E122" s="66" t="s">
        <v>306</v>
      </c>
      <c r="F122" s="75"/>
      <c r="G122" s="62">
        <f t="shared" ref="G122:I123" si="19">G123</f>
        <v>500</v>
      </c>
      <c r="H122" s="62">
        <f t="shared" si="19"/>
        <v>600</v>
      </c>
      <c r="I122" s="62">
        <f t="shared" si="19"/>
        <v>600</v>
      </c>
    </row>
    <row r="123" spans="1:9" ht="31.5">
      <c r="A123" s="439" t="s">
        <v>544</v>
      </c>
      <c r="B123" s="498">
        <v>881</v>
      </c>
      <c r="C123" s="98" t="s">
        <v>218</v>
      </c>
      <c r="D123" s="98" t="s">
        <v>287</v>
      </c>
      <c r="E123" s="66" t="s">
        <v>592</v>
      </c>
      <c r="F123" s="75"/>
      <c r="G123" s="62">
        <f t="shared" si="19"/>
        <v>500</v>
      </c>
      <c r="H123" s="62">
        <f t="shared" si="19"/>
        <v>600</v>
      </c>
      <c r="I123" s="62">
        <f t="shared" si="19"/>
        <v>600</v>
      </c>
    </row>
    <row r="124" spans="1:9" ht="47.25">
      <c r="A124" s="439" t="s">
        <v>215</v>
      </c>
      <c r="B124" s="498">
        <v>881</v>
      </c>
      <c r="C124" s="98" t="s">
        <v>218</v>
      </c>
      <c r="D124" s="98" t="s">
        <v>287</v>
      </c>
      <c r="E124" s="66" t="s">
        <v>592</v>
      </c>
      <c r="F124" s="75" t="s">
        <v>228</v>
      </c>
      <c r="G124" s="62">
        <v>500</v>
      </c>
      <c r="H124" s="62">
        <v>600</v>
      </c>
      <c r="I124" s="62">
        <v>600</v>
      </c>
    </row>
    <row r="125" spans="1:9" ht="126">
      <c r="A125" s="445" t="s">
        <v>295</v>
      </c>
      <c r="B125" s="498">
        <f t="shared" ref="B125" si="20">B224</f>
        <v>881</v>
      </c>
      <c r="C125" s="98" t="s">
        <v>218</v>
      </c>
      <c r="D125" s="98" t="s">
        <v>287</v>
      </c>
      <c r="E125" s="66" t="s">
        <v>304</v>
      </c>
      <c r="F125" s="75"/>
      <c r="G125" s="466">
        <f t="shared" ref="G125:G127" si="21">$G$128</f>
        <v>1877.8</v>
      </c>
      <c r="H125" s="345">
        <v>0</v>
      </c>
      <c r="I125" s="345">
        <v>0</v>
      </c>
    </row>
    <row r="126" spans="1:9" ht="63">
      <c r="A126" s="445" t="s">
        <v>640</v>
      </c>
      <c r="B126" s="498">
        <f t="shared" ref="B126" si="22">B225</f>
        <v>881</v>
      </c>
      <c r="C126" s="98" t="s">
        <v>218</v>
      </c>
      <c r="D126" s="98" t="s">
        <v>287</v>
      </c>
      <c r="E126" s="66" t="s">
        <v>306</v>
      </c>
      <c r="F126" s="75"/>
      <c r="G126" s="466">
        <f t="shared" si="21"/>
        <v>1877.8</v>
      </c>
      <c r="H126" s="345">
        <v>0</v>
      </c>
      <c r="I126" s="345">
        <v>0</v>
      </c>
    </row>
    <row r="127" spans="1:9" ht="47.25">
      <c r="A127" s="445" t="s">
        <v>641</v>
      </c>
      <c r="B127" s="467" t="s">
        <v>204</v>
      </c>
      <c r="C127" s="98" t="s">
        <v>218</v>
      </c>
      <c r="D127" s="98" t="s">
        <v>287</v>
      </c>
      <c r="E127" s="66" t="s">
        <v>309</v>
      </c>
      <c r="F127" s="468"/>
      <c r="G127" s="466">
        <f t="shared" si="21"/>
        <v>1877.8</v>
      </c>
      <c r="H127" s="345">
        <v>0</v>
      </c>
      <c r="I127" s="345">
        <v>0</v>
      </c>
    </row>
    <row r="128" spans="1:9" ht="49.5" customHeight="1">
      <c r="A128" s="469" t="s">
        <v>215</v>
      </c>
      <c r="B128" s="467" t="s">
        <v>204</v>
      </c>
      <c r="C128" s="98" t="s">
        <v>218</v>
      </c>
      <c r="D128" s="98" t="s">
        <v>287</v>
      </c>
      <c r="E128" s="66" t="s">
        <v>309</v>
      </c>
      <c r="F128" s="470" t="s">
        <v>228</v>
      </c>
      <c r="G128" s="466">
        <v>1877.8</v>
      </c>
      <c r="H128" s="345">
        <v>0</v>
      </c>
      <c r="I128" s="345">
        <v>0</v>
      </c>
    </row>
    <row r="129" spans="1:9" ht="47.25">
      <c r="A129" s="496" t="s">
        <v>310</v>
      </c>
      <c r="B129" s="498">
        <v>881</v>
      </c>
      <c r="C129" s="99" t="s">
        <v>218</v>
      </c>
      <c r="D129" s="99" t="s">
        <v>287</v>
      </c>
      <c r="E129" s="496" t="s">
        <v>311</v>
      </c>
      <c r="F129" s="75"/>
      <c r="G129" s="57">
        <f>G132</f>
        <v>350</v>
      </c>
      <c r="H129" s="57">
        <f t="shared" ref="H129:I131" si="23">H130</f>
        <v>500</v>
      </c>
      <c r="I129" s="57">
        <f t="shared" si="23"/>
        <v>500</v>
      </c>
    </row>
    <row r="130" spans="1:9" ht="57" customHeight="1">
      <c r="A130" s="439" t="s">
        <v>312</v>
      </c>
      <c r="B130" s="498">
        <v>881</v>
      </c>
      <c r="C130" s="98" t="s">
        <v>218</v>
      </c>
      <c r="D130" s="98" t="s">
        <v>287</v>
      </c>
      <c r="E130" s="66" t="s">
        <v>313</v>
      </c>
      <c r="F130" s="75"/>
      <c r="G130" s="62">
        <f>G131</f>
        <v>350</v>
      </c>
      <c r="H130" s="62">
        <f t="shared" si="23"/>
        <v>500</v>
      </c>
      <c r="I130" s="62">
        <f t="shared" si="23"/>
        <v>500</v>
      </c>
    </row>
    <row r="131" spans="1:9" ht="47.25">
      <c r="A131" s="439" t="s">
        <v>314</v>
      </c>
      <c r="B131" s="498">
        <v>881</v>
      </c>
      <c r="C131" s="98" t="s">
        <v>218</v>
      </c>
      <c r="D131" s="98" t="s">
        <v>287</v>
      </c>
      <c r="E131" s="66" t="s">
        <v>315</v>
      </c>
      <c r="F131" s="75"/>
      <c r="G131" s="62">
        <f>G132</f>
        <v>350</v>
      </c>
      <c r="H131" s="62">
        <f t="shared" si="23"/>
        <v>500</v>
      </c>
      <c r="I131" s="62">
        <f t="shared" si="23"/>
        <v>500</v>
      </c>
    </row>
    <row r="132" spans="1:9" ht="77.25" customHeight="1">
      <c r="A132" s="439" t="s">
        <v>215</v>
      </c>
      <c r="B132" s="498">
        <v>881</v>
      </c>
      <c r="C132" s="98" t="s">
        <v>218</v>
      </c>
      <c r="D132" s="98" t="s">
        <v>287</v>
      </c>
      <c r="E132" s="66" t="s">
        <v>315</v>
      </c>
      <c r="F132" s="75" t="s">
        <v>228</v>
      </c>
      <c r="G132" s="62">
        <v>350</v>
      </c>
      <c r="H132" s="62">
        <v>500</v>
      </c>
      <c r="I132" s="62">
        <v>500</v>
      </c>
    </row>
    <row r="133" spans="1:9" ht="63">
      <c r="A133" s="496" t="s">
        <v>303</v>
      </c>
      <c r="B133" s="498">
        <v>881</v>
      </c>
      <c r="C133" s="99" t="s">
        <v>218</v>
      </c>
      <c r="D133" s="99" t="s">
        <v>287</v>
      </c>
      <c r="E133" s="496" t="s">
        <v>483</v>
      </c>
      <c r="F133" s="75"/>
      <c r="G133" s="57">
        <f>G136</f>
        <v>50</v>
      </c>
      <c r="H133" s="57">
        <f>H136</f>
        <v>100</v>
      </c>
      <c r="I133" s="57">
        <f>I136</f>
        <v>100</v>
      </c>
    </row>
    <row r="134" spans="1:9" ht="78.75">
      <c r="A134" s="439" t="s">
        <v>305</v>
      </c>
      <c r="B134" s="498">
        <v>881</v>
      </c>
      <c r="C134" s="98" t="s">
        <v>218</v>
      </c>
      <c r="D134" s="98" t="s">
        <v>287</v>
      </c>
      <c r="E134" s="66" t="s">
        <v>484</v>
      </c>
      <c r="F134" s="75"/>
      <c r="G134" s="62">
        <f t="shared" ref="G134:I135" si="24">G135</f>
        <v>50</v>
      </c>
      <c r="H134" s="62">
        <f t="shared" si="24"/>
        <v>100</v>
      </c>
      <c r="I134" s="62">
        <f t="shared" si="24"/>
        <v>100</v>
      </c>
    </row>
    <row r="135" spans="1:9" ht="63">
      <c r="A135" s="439" t="s">
        <v>61</v>
      </c>
      <c r="B135" s="498">
        <v>881</v>
      </c>
      <c r="C135" s="98" t="s">
        <v>218</v>
      </c>
      <c r="D135" s="98" t="s">
        <v>287</v>
      </c>
      <c r="E135" s="66" t="s">
        <v>485</v>
      </c>
      <c r="F135" s="75"/>
      <c r="G135" s="62">
        <f t="shared" si="24"/>
        <v>50</v>
      </c>
      <c r="H135" s="62">
        <f t="shared" si="24"/>
        <v>100</v>
      </c>
      <c r="I135" s="62">
        <f t="shared" si="24"/>
        <v>100</v>
      </c>
    </row>
    <row r="136" spans="1:9" ht="134.25" customHeight="1">
      <c r="A136" s="439" t="s">
        <v>215</v>
      </c>
      <c r="B136" s="498">
        <v>881</v>
      </c>
      <c r="C136" s="98" t="s">
        <v>218</v>
      </c>
      <c r="D136" s="98" t="s">
        <v>287</v>
      </c>
      <c r="E136" s="66" t="s">
        <v>485</v>
      </c>
      <c r="F136" s="75" t="s">
        <v>228</v>
      </c>
      <c r="G136" s="62">
        <v>50</v>
      </c>
      <c r="H136" s="62">
        <v>100</v>
      </c>
      <c r="I136" s="62">
        <v>100</v>
      </c>
    </row>
    <row r="137" spans="1:9" ht="42.75" customHeight="1">
      <c r="A137" s="496" t="s">
        <v>241</v>
      </c>
      <c r="B137" s="498">
        <v>881</v>
      </c>
      <c r="C137" s="98" t="s">
        <v>218</v>
      </c>
      <c r="D137" s="98" t="s">
        <v>287</v>
      </c>
      <c r="E137" s="66" t="s">
        <v>242</v>
      </c>
      <c r="F137" s="75"/>
      <c r="G137" s="57">
        <v>7</v>
      </c>
      <c r="H137" s="57">
        <v>0</v>
      </c>
      <c r="I137" s="57">
        <v>0</v>
      </c>
    </row>
    <row r="138" spans="1:9" ht="25.5" customHeight="1">
      <c r="A138" s="66" t="s">
        <v>243</v>
      </c>
      <c r="B138" s="498">
        <v>881</v>
      </c>
      <c r="C138" s="98" t="s">
        <v>218</v>
      </c>
      <c r="D138" s="98" t="s">
        <v>287</v>
      </c>
      <c r="E138" s="66" t="s">
        <v>244</v>
      </c>
      <c r="F138" s="75"/>
      <c r="G138" s="62">
        <v>7</v>
      </c>
      <c r="H138" s="62">
        <v>0</v>
      </c>
      <c r="I138" s="62">
        <v>0</v>
      </c>
    </row>
    <row r="139" spans="1:9" ht="24" customHeight="1">
      <c r="A139" s="66" t="s">
        <v>243</v>
      </c>
      <c r="B139" s="498">
        <v>881</v>
      </c>
      <c r="C139" s="98" t="s">
        <v>218</v>
      </c>
      <c r="D139" s="98" t="s">
        <v>287</v>
      </c>
      <c r="E139" s="66" t="s">
        <v>245</v>
      </c>
      <c r="F139" s="75"/>
      <c r="G139" s="62">
        <v>7</v>
      </c>
      <c r="H139" s="62">
        <v>0</v>
      </c>
      <c r="I139" s="62">
        <v>0</v>
      </c>
    </row>
    <row r="140" spans="1:9" ht="36.75" customHeight="1">
      <c r="A140" s="66" t="s">
        <v>691</v>
      </c>
      <c r="B140" s="498">
        <v>881</v>
      </c>
      <c r="C140" s="98" t="s">
        <v>218</v>
      </c>
      <c r="D140" s="98" t="s">
        <v>287</v>
      </c>
      <c r="E140" s="66" t="s">
        <v>682</v>
      </c>
      <c r="F140" s="75"/>
      <c r="G140" s="62">
        <v>7</v>
      </c>
      <c r="H140" s="62">
        <v>0</v>
      </c>
      <c r="I140" s="62">
        <v>0</v>
      </c>
    </row>
    <row r="141" spans="1:9" ht="30.75" customHeight="1">
      <c r="A141" s="66" t="s">
        <v>337</v>
      </c>
      <c r="B141" s="498">
        <v>881</v>
      </c>
      <c r="C141" s="98" t="s">
        <v>218</v>
      </c>
      <c r="D141" s="98" t="s">
        <v>287</v>
      </c>
      <c r="E141" s="66" t="s">
        <v>682</v>
      </c>
      <c r="F141" s="75" t="s">
        <v>228</v>
      </c>
      <c r="G141" s="62">
        <v>7</v>
      </c>
      <c r="H141" s="62">
        <v>0</v>
      </c>
      <c r="I141" s="62">
        <v>0</v>
      </c>
    </row>
    <row r="142" spans="1:9" ht="31.5">
      <c r="A142" s="496" t="s">
        <v>171</v>
      </c>
      <c r="B142" s="498">
        <v>881</v>
      </c>
      <c r="C142" s="99" t="s">
        <v>218</v>
      </c>
      <c r="D142" s="99" t="s">
        <v>320</v>
      </c>
      <c r="E142" s="496"/>
      <c r="F142" s="75"/>
      <c r="G142" s="57">
        <f>G147+G151</f>
        <v>152.80000000000001</v>
      </c>
      <c r="H142" s="57">
        <f>H147+H151</f>
        <v>130</v>
      </c>
      <c r="I142" s="57">
        <f>I147+I151</f>
        <v>140</v>
      </c>
    </row>
    <row r="143" spans="1:9" ht="78.75">
      <c r="A143" s="496" t="s">
        <v>321</v>
      </c>
      <c r="B143" s="498">
        <v>881</v>
      </c>
      <c r="C143" s="498" t="s">
        <v>218</v>
      </c>
      <c r="D143" s="498" t="s">
        <v>320</v>
      </c>
      <c r="E143" s="496" t="s">
        <v>269</v>
      </c>
      <c r="F143" s="75"/>
      <c r="G143" s="57">
        <f t="shared" ref="G143:I144" si="25">G144</f>
        <v>142.80000000000001</v>
      </c>
      <c r="H143" s="57">
        <f t="shared" si="25"/>
        <v>120</v>
      </c>
      <c r="I143" s="57">
        <f t="shared" si="25"/>
        <v>130</v>
      </c>
    </row>
    <row r="144" spans="1:9" ht="126">
      <c r="A144" s="496" t="s">
        <v>322</v>
      </c>
      <c r="B144" s="498">
        <v>881</v>
      </c>
      <c r="C144" s="498" t="s">
        <v>218</v>
      </c>
      <c r="D144" s="498" t="s">
        <v>320</v>
      </c>
      <c r="E144" s="496" t="s">
        <v>323</v>
      </c>
      <c r="F144" s="75"/>
      <c r="G144" s="62">
        <f t="shared" si="25"/>
        <v>142.80000000000001</v>
      </c>
      <c r="H144" s="62">
        <f t="shared" si="25"/>
        <v>120</v>
      </c>
      <c r="I144" s="62">
        <f t="shared" si="25"/>
        <v>130</v>
      </c>
    </row>
    <row r="145" spans="1:9" s="70" customFormat="1" ht="236.25">
      <c r="A145" s="439" t="s">
        <v>324</v>
      </c>
      <c r="B145" s="498">
        <v>881</v>
      </c>
      <c r="C145" s="76" t="s">
        <v>218</v>
      </c>
      <c r="D145" s="76" t="s">
        <v>320</v>
      </c>
      <c r="E145" s="66" t="s">
        <v>325</v>
      </c>
      <c r="F145" s="75"/>
      <c r="G145" s="62">
        <f>G147</f>
        <v>142.80000000000001</v>
      </c>
      <c r="H145" s="62">
        <f>H147</f>
        <v>120</v>
      </c>
      <c r="I145" s="62">
        <f>I147</f>
        <v>130</v>
      </c>
    </row>
    <row r="146" spans="1:9" ht="204.75">
      <c r="A146" s="439" t="s">
        <v>62</v>
      </c>
      <c r="B146" s="498">
        <v>881</v>
      </c>
      <c r="C146" s="76" t="s">
        <v>218</v>
      </c>
      <c r="D146" s="76" t="s">
        <v>320</v>
      </c>
      <c r="E146" s="66" t="s">
        <v>326</v>
      </c>
      <c r="F146" s="75"/>
      <c r="G146" s="62">
        <f>G147</f>
        <v>142.80000000000001</v>
      </c>
      <c r="H146" s="62">
        <f>H147</f>
        <v>120</v>
      </c>
      <c r="I146" s="62">
        <f>I147</f>
        <v>130</v>
      </c>
    </row>
    <row r="147" spans="1:9" ht="47.25">
      <c r="A147" s="439" t="s">
        <v>215</v>
      </c>
      <c r="B147" s="498">
        <v>881</v>
      </c>
      <c r="C147" s="76" t="s">
        <v>218</v>
      </c>
      <c r="D147" s="76" t="s">
        <v>320</v>
      </c>
      <c r="E147" s="66" t="s">
        <v>326</v>
      </c>
      <c r="F147" s="75" t="s">
        <v>228</v>
      </c>
      <c r="G147" s="62">
        <v>142.80000000000001</v>
      </c>
      <c r="H147" s="62">
        <v>120</v>
      </c>
      <c r="I147" s="62">
        <v>130</v>
      </c>
    </row>
    <row r="148" spans="1:9" ht="63">
      <c r="A148" s="443" t="s">
        <v>327</v>
      </c>
      <c r="B148" s="498">
        <v>881</v>
      </c>
      <c r="C148" s="498" t="s">
        <v>218</v>
      </c>
      <c r="D148" s="498" t="s">
        <v>320</v>
      </c>
      <c r="E148" s="56" t="s">
        <v>328</v>
      </c>
      <c r="F148" s="75"/>
      <c r="G148" s="57">
        <f t="shared" ref="G148:I150" si="26">G149</f>
        <v>10</v>
      </c>
      <c r="H148" s="57">
        <f t="shared" si="26"/>
        <v>10</v>
      </c>
      <c r="I148" s="57">
        <f t="shared" si="26"/>
        <v>10</v>
      </c>
    </row>
    <row r="149" spans="1:9" ht="47.25">
      <c r="A149" s="439" t="s">
        <v>329</v>
      </c>
      <c r="B149" s="498">
        <v>881</v>
      </c>
      <c r="C149" s="76" t="s">
        <v>218</v>
      </c>
      <c r="D149" s="76" t="s">
        <v>320</v>
      </c>
      <c r="E149" s="340" t="s">
        <v>330</v>
      </c>
      <c r="F149" s="75"/>
      <c r="G149" s="62">
        <f t="shared" si="26"/>
        <v>10</v>
      </c>
      <c r="H149" s="62">
        <f t="shared" si="26"/>
        <v>10</v>
      </c>
      <c r="I149" s="62">
        <f t="shared" si="26"/>
        <v>10</v>
      </c>
    </row>
    <row r="150" spans="1:9" ht="47.25">
      <c r="A150" s="439" t="s">
        <v>331</v>
      </c>
      <c r="B150" s="498">
        <v>881</v>
      </c>
      <c r="C150" s="76" t="s">
        <v>218</v>
      </c>
      <c r="D150" s="76" t="s">
        <v>320</v>
      </c>
      <c r="E150" s="340" t="s">
        <v>332</v>
      </c>
      <c r="F150" s="75"/>
      <c r="G150" s="62">
        <f t="shared" si="26"/>
        <v>10</v>
      </c>
      <c r="H150" s="62">
        <f t="shared" si="26"/>
        <v>10</v>
      </c>
      <c r="I150" s="62">
        <f t="shared" si="26"/>
        <v>10</v>
      </c>
    </row>
    <row r="151" spans="1:9" ht="47.25">
      <c r="A151" s="439" t="s">
        <v>215</v>
      </c>
      <c r="B151" s="498">
        <v>881</v>
      </c>
      <c r="C151" s="76" t="s">
        <v>218</v>
      </c>
      <c r="D151" s="76" t="s">
        <v>320</v>
      </c>
      <c r="E151" s="340" t="s">
        <v>332</v>
      </c>
      <c r="F151" s="75" t="s">
        <v>228</v>
      </c>
      <c r="G151" s="62">
        <v>10</v>
      </c>
      <c r="H151" s="62">
        <v>10</v>
      </c>
      <c r="I151" s="62">
        <v>10</v>
      </c>
    </row>
    <row r="152" spans="1:9" ht="36" customHeight="1">
      <c r="A152" s="444" t="s">
        <v>333</v>
      </c>
      <c r="B152" s="498">
        <v>881</v>
      </c>
      <c r="C152" s="99" t="s">
        <v>334</v>
      </c>
      <c r="D152" s="99" t="s">
        <v>207</v>
      </c>
      <c r="E152" s="496"/>
      <c r="F152" s="75"/>
      <c r="G152" s="57">
        <f>G153+G174+G200</f>
        <v>23890</v>
      </c>
      <c r="H152" s="57">
        <f>H153+H174+H200</f>
        <v>7868.3</v>
      </c>
      <c r="I152" s="57">
        <f>I153+I174+I200</f>
        <v>4547</v>
      </c>
    </row>
    <row r="153" spans="1:9" ht="15.75" customHeight="1">
      <c r="A153" s="496" t="s">
        <v>174</v>
      </c>
      <c r="B153" s="498">
        <v>881</v>
      </c>
      <c r="C153" s="99" t="s">
        <v>334</v>
      </c>
      <c r="D153" s="99" t="s">
        <v>206</v>
      </c>
      <c r="E153" s="496"/>
      <c r="F153" s="75"/>
      <c r="G153" s="57">
        <f>G158+G163+G173+G164</f>
        <v>761.3</v>
      </c>
      <c r="H153" s="57">
        <f>H158+H163+H173+H164</f>
        <v>410</v>
      </c>
      <c r="I153" s="57">
        <f>I158+I163+I173+I164</f>
        <v>350</v>
      </c>
    </row>
    <row r="154" spans="1:9" ht="31.5">
      <c r="A154" s="66" t="s">
        <v>241</v>
      </c>
      <c r="B154" s="498">
        <v>881</v>
      </c>
      <c r="C154" s="98" t="s">
        <v>334</v>
      </c>
      <c r="D154" s="98" t="s">
        <v>206</v>
      </c>
      <c r="E154" s="66" t="s">
        <v>242</v>
      </c>
      <c r="F154" s="75"/>
      <c r="G154" s="57">
        <f t="shared" ref="G154:I157" si="27">G155</f>
        <v>471.9</v>
      </c>
      <c r="H154" s="57">
        <f t="shared" si="27"/>
        <v>200</v>
      </c>
      <c r="I154" s="57">
        <f t="shared" si="27"/>
        <v>150</v>
      </c>
    </row>
    <row r="155" spans="1:9">
      <c r="A155" s="66" t="s">
        <v>243</v>
      </c>
      <c r="B155" s="498">
        <v>881</v>
      </c>
      <c r="C155" s="98" t="s">
        <v>334</v>
      </c>
      <c r="D155" s="98" t="s">
        <v>206</v>
      </c>
      <c r="E155" s="66" t="s">
        <v>244</v>
      </c>
      <c r="F155" s="75"/>
      <c r="G155" s="62">
        <f t="shared" si="27"/>
        <v>471.9</v>
      </c>
      <c r="H155" s="62">
        <f t="shared" si="27"/>
        <v>200</v>
      </c>
      <c r="I155" s="62">
        <f t="shared" si="27"/>
        <v>150</v>
      </c>
    </row>
    <row r="156" spans="1:9">
      <c r="A156" s="66" t="s">
        <v>243</v>
      </c>
      <c r="B156" s="498">
        <v>881</v>
      </c>
      <c r="C156" s="98" t="s">
        <v>334</v>
      </c>
      <c r="D156" s="98" t="s">
        <v>206</v>
      </c>
      <c r="E156" s="66" t="s">
        <v>245</v>
      </c>
      <c r="F156" s="75"/>
      <c r="G156" s="62">
        <f t="shared" si="27"/>
        <v>471.9</v>
      </c>
      <c r="H156" s="62">
        <f t="shared" si="27"/>
        <v>200</v>
      </c>
      <c r="I156" s="62">
        <f t="shared" si="27"/>
        <v>150</v>
      </c>
    </row>
    <row r="157" spans="1:9" ht="94.5">
      <c r="A157" s="66" t="s">
        <v>74</v>
      </c>
      <c r="B157" s="498">
        <v>881</v>
      </c>
      <c r="C157" s="98" t="s">
        <v>334</v>
      </c>
      <c r="D157" s="98" t="s">
        <v>206</v>
      </c>
      <c r="E157" s="66" t="s">
        <v>335</v>
      </c>
      <c r="F157" s="75"/>
      <c r="G157" s="62">
        <f t="shared" si="27"/>
        <v>471.9</v>
      </c>
      <c r="H157" s="62">
        <f t="shared" si="27"/>
        <v>200</v>
      </c>
      <c r="I157" s="62">
        <f t="shared" si="27"/>
        <v>150</v>
      </c>
    </row>
    <row r="158" spans="1:9" ht="47.25">
      <c r="A158" s="66" t="s">
        <v>336</v>
      </c>
      <c r="B158" s="498">
        <v>881</v>
      </c>
      <c r="C158" s="98" t="s">
        <v>334</v>
      </c>
      <c r="D158" s="98" t="s">
        <v>206</v>
      </c>
      <c r="E158" s="66" t="s">
        <v>335</v>
      </c>
      <c r="F158" s="75" t="s">
        <v>228</v>
      </c>
      <c r="G158" s="62">
        <v>471.9</v>
      </c>
      <c r="H158" s="62">
        <v>200</v>
      </c>
      <c r="I158" s="62">
        <v>150</v>
      </c>
    </row>
    <row r="159" spans="1:9" ht="64.5" customHeight="1">
      <c r="A159" s="66" t="s">
        <v>241</v>
      </c>
      <c r="B159" s="498">
        <v>881</v>
      </c>
      <c r="C159" s="98" t="s">
        <v>334</v>
      </c>
      <c r="D159" s="98" t="s">
        <v>206</v>
      </c>
      <c r="E159" s="66" t="s">
        <v>242</v>
      </c>
      <c r="F159" s="75"/>
      <c r="G159" s="57">
        <f t="shared" ref="G159:I162" si="28">G160</f>
        <v>20</v>
      </c>
      <c r="H159" s="57">
        <f t="shared" si="28"/>
        <v>20</v>
      </c>
      <c r="I159" s="57">
        <f t="shared" si="28"/>
        <v>10</v>
      </c>
    </row>
    <row r="160" spans="1:9">
      <c r="A160" s="66" t="s">
        <v>243</v>
      </c>
      <c r="B160" s="498">
        <v>881</v>
      </c>
      <c r="C160" s="98" t="s">
        <v>334</v>
      </c>
      <c r="D160" s="98" t="s">
        <v>206</v>
      </c>
      <c r="E160" s="66" t="s">
        <v>244</v>
      </c>
      <c r="F160" s="75"/>
      <c r="G160" s="62">
        <f t="shared" si="28"/>
        <v>20</v>
      </c>
      <c r="H160" s="62">
        <f t="shared" si="28"/>
        <v>20</v>
      </c>
      <c r="I160" s="62">
        <f t="shared" si="28"/>
        <v>10</v>
      </c>
    </row>
    <row r="161" spans="1:9">
      <c r="A161" s="66" t="s">
        <v>243</v>
      </c>
      <c r="B161" s="498">
        <v>881</v>
      </c>
      <c r="C161" s="98" t="s">
        <v>334</v>
      </c>
      <c r="D161" s="98" t="s">
        <v>206</v>
      </c>
      <c r="E161" s="66" t="s">
        <v>245</v>
      </c>
      <c r="F161" s="75"/>
      <c r="G161" s="62">
        <f t="shared" si="28"/>
        <v>20</v>
      </c>
      <c r="H161" s="62">
        <f t="shared" si="28"/>
        <v>20</v>
      </c>
      <c r="I161" s="62">
        <f t="shared" si="28"/>
        <v>10</v>
      </c>
    </row>
    <row r="162" spans="1:9" ht="47.25">
      <c r="A162" s="66" t="s">
        <v>339</v>
      </c>
      <c r="B162" s="498">
        <v>881</v>
      </c>
      <c r="C162" s="98" t="s">
        <v>334</v>
      </c>
      <c r="D162" s="98" t="s">
        <v>206</v>
      </c>
      <c r="E162" s="66" t="s">
        <v>340</v>
      </c>
      <c r="F162" s="75"/>
      <c r="G162" s="62">
        <f t="shared" si="28"/>
        <v>20</v>
      </c>
      <c r="H162" s="62">
        <f t="shared" si="28"/>
        <v>20</v>
      </c>
      <c r="I162" s="62">
        <f t="shared" si="28"/>
        <v>10</v>
      </c>
    </row>
    <row r="163" spans="1:9" ht="47.25">
      <c r="A163" s="439" t="s">
        <v>215</v>
      </c>
      <c r="B163" s="498">
        <v>881</v>
      </c>
      <c r="C163" s="98" t="s">
        <v>334</v>
      </c>
      <c r="D163" s="98" t="s">
        <v>206</v>
      </c>
      <c r="E163" s="66" t="s">
        <v>340</v>
      </c>
      <c r="F163" s="75" t="s">
        <v>228</v>
      </c>
      <c r="G163" s="62">
        <v>20</v>
      </c>
      <c r="H163" s="64">
        <v>20</v>
      </c>
      <c r="I163" s="64">
        <v>10</v>
      </c>
    </row>
    <row r="164" spans="1:9" ht="48" customHeight="1">
      <c r="A164" s="496" t="s">
        <v>241</v>
      </c>
      <c r="B164" s="498">
        <v>881</v>
      </c>
      <c r="C164" s="98" t="s">
        <v>334</v>
      </c>
      <c r="D164" s="98" t="s">
        <v>206</v>
      </c>
      <c r="E164" s="496" t="s">
        <v>242</v>
      </c>
      <c r="F164" s="75"/>
      <c r="G164" s="57">
        <v>20.399999999999999</v>
      </c>
      <c r="H164" s="57">
        <v>50</v>
      </c>
      <c r="I164" s="57">
        <v>50</v>
      </c>
    </row>
    <row r="165" spans="1:9">
      <c r="A165" s="66" t="s">
        <v>243</v>
      </c>
      <c r="B165" s="498">
        <v>881</v>
      </c>
      <c r="C165" s="98" t="s">
        <v>334</v>
      </c>
      <c r="D165" s="98" t="s">
        <v>206</v>
      </c>
      <c r="E165" s="66" t="s">
        <v>244</v>
      </c>
      <c r="F165" s="75"/>
      <c r="G165" s="62">
        <v>20.399999999999999</v>
      </c>
      <c r="H165" s="62">
        <v>50</v>
      </c>
      <c r="I165" s="62">
        <v>50</v>
      </c>
    </row>
    <row r="166" spans="1:9">
      <c r="A166" s="66" t="s">
        <v>243</v>
      </c>
      <c r="B166" s="498">
        <v>881</v>
      </c>
      <c r="C166" s="98" t="s">
        <v>334</v>
      </c>
      <c r="D166" s="98" t="s">
        <v>206</v>
      </c>
      <c r="E166" s="66" t="s">
        <v>252</v>
      </c>
      <c r="F166" s="75"/>
      <c r="G166" s="62">
        <v>20.399999999999999</v>
      </c>
      <c r="H166" s="62">
        <v>50</v>
      </c>
      <c r="I166" s="62">
        <v>50</v>
      </c>
    </row>
    <row r="167" spans="1:9">
      <c r="A167" s="66" t="s">
        <v>684</v>
      </c>
      <c r="B167" s="499">
        <v>881</v>
      </c>
      <c r="C167" s="98" t="s">
        <v>334</v>
      </c>
      <c r="D167" s="98" t="s">
        <v>206</v>
      </c>
      <c r="E167" s="66" t="s">
        <v>97</v>
      </c>
      <c r="F167" s="75"/>
      <c r="G167" s="62">
        <v>20.399999999999999</v>
      </c>
      <c r="H167" s="62">
        <v>50</v>
      </c>
      <c r="I167" s="62">
        <v>50</v>
      </c>
    </row>
    <row r="168" spans="1:9" ht="29.25" customHeight="1">
      <c r="A168" s="66" t="s">
        <v>337</v>
      </c>
      <c r="B168" s="499">
        <v>881</v>
      </c>
      <c r="C168" s="98" t="s">
        <v>334</v>
      </c>
      <c r="D168" s="98" t="s">
        <v>206</v>
      </c>
      <c r="E168" s="66" t="s">
        <v>97</v>
      </c>
      <c r="F168" s="75" t="s">
        <v>69</v>
      </c>
      <c r="G168" s="62">
        <v>20.399999999999999</v>
      </c>
      <c r="H168" s="62">
        <v>50</v>
      </c>
      <c r="I168" s="62">
        <v>50</v>
      </c>
    </row>
    <row r="169" spans="1:9" ht="94.5">
      <c r="A169" s="498" t="s">
        <v>54</v>
      </c>
      <c r="B169" s="498">
        <v>881</v>
      </c>
      <c r="C169" s="98" t="s">
        <v>334</v>
      </c>
      <c r="D169" s="98" t="s">
        <v>206</v>
      </c>
      <c r="E169" s="66" t="str">
        <f>E170</f>
        <v>15 5 01 00360</v>
      </c>
      <c r="F169" s="75"/>
      <c r="G169" s="57">
        <f t="shared" ref="G169:I172" si="29">G170</f>
        <v>249</v>
      </c>
      <c r="H169" s="57">
        <f t="shared" si="29"/>
        <v>140</v>
      </c>
      <c r="I169" s="57">
        <f t="shared" si="29"/>
        <v>140</v>
      </c>
    </row>
    <row r="170" spans="1:9" ht="78.75">
      <c r="A170" s="498" t="s">
        <v>57</v>
      </c>
      <c r="B170" s="498">
        <v>881</v>
      </c>
      <c r="C170" s="98" t="s">
        <v>334</v>
      </c>
      <c r="D170" s="98" t="s">
        <v>206</v>
      </c>
      <c r="E170" s="66" t="str">
        <f>E171</f>
        <v>15 5 01 00360</v>
      </c>
      <c r="F170" s="75"/>
      <c r="G170" s="62">
        <f t="shared" si="29"/>
        <v>249</v>
      </c>
      <c r="H170" s="62">
        <f t="shared" si="29"/>
        <v>140</v>
      </c>
      <c r="I170" s="62">
        <f t="shared" si="29"/>
        <v>140</v>
      </c>
    </row>
    <row r="171" spans="1:9" ht="94.5">
      <c r="A171" s="76" t="s">
        <v>63</v>
      </c>
      <c r="B171" s="498">
        <v>881</v>
      </c>
      <c r="C171" s="98" t="s">
        <v>334</v>
      </c>
      <c r="D171" s="98" t="s">
        <v>206</v>
      </c>
      <c r="E171" s="76" t="s">
        <v>599</v>
      </c>
      <c r="F171" s="75"/>
      <c r="G171" s="62">
        <f t="shared" si="29"/>
        <v>249</v>
      </c>
      <c r="H171" s="62">
        <f t="shared" si="29"/>
        <v>140</v>
      </c>
      <c r="I171" s="62">
        <f t="shared" si="29"/>
        <v>140</v>
      </c>
    </row>
    <row r="172" spans="1:9" ht="78.75">
      <c r="A172" s="76" t="s">
        <v>56</v>
      </c>
      <c r="B172" s="498">
        <v>881</v>
      </c>
      <c r="C172" s="98" t="s">
        <v>334</v>
      </c>
      <c r="D172" s="98" t="s">
        <v>206</v>
      </c>
      <c r="E172" s="76" t="s">
        <v>599</v>
      </c>
      <c r="F172" s="75"/>
      <c r="G172" s="62">
        <f t="shared" si="29"/>
        <v>249</v>
      </c>
      <c r="H172" s="62">
        <f t="shared" si="29"/>
        <v>140</v>
      </c>
      <c r="I172" s="62">
        <f t="shared" si="29"/>
        <v>140</v>
      </c>
    </row>
    <row r="173" spans="1:9" ht="47.25">
      <c r="A173" s="442" t="s">
        <v>215</v>
      </c>
      <c r="B173" s="498">
        <v>881</v>
      </c>
      <c r="C173" s="98" t="s">
        <v>334</v>
      </c>
      <c r="D173" s="98" t="s">
        <v>206</v>
      </c>
      <c r="E173" s="76" t="s">
        <v>599</v>
      </c>
      <c r="F173" s="75" t="s">
        <v>228</v>
      </c>
      <c r="G173" s="62">
        <v>249</v>
      </c>
      <c r="H173" s="62">
        <v>140</v>
      </c>
      <c r="I173" s="62">
        <v>140</v>
      </c>
    </row>
    <row r="174" spans="1:9">
      <c r="A174" s="496" t="s">
        <v>175</v>
      </c>
      <c r="B174" s="498">
        <v>881</v>
      </c>
      <c r="C174" s="99" t="s">
        <v>334</v>
      </c>
      <c r="D174" s="99" t="s">
        <v>282</v>
      </c>
      <c r="E174" s="496"/>
      <c r="F174" s="75"/>
      <c r="G174" s="57">
        <f>G182+G175+G195</f>
        <v>4128</v>
      </c>
      <c r="H174" s="57">
        <f>H182+H175</f>
        <v>2544</v>
      </c>
      <c r="I174" s="57">
        <f>I182+I175</f>
        <v>550</v>
      </c>
    </row>
    <row r="175" spans="1:9" ht="110.25">
      <c r="A175" s="443" t="s">
        <v>149</v>
      </c>
      <c r="B175" s="498">
        <v>881</v>
      </c>
      <c r="C175" s="99" t="s">
        <v>334</v>
      </c>
      <c r="D175" s="99" t="s">
        <v>282</v>
      </c>
      <c r="E175" s="496" t="s">
        <v>623</v>
      </c>
      <c r="F175" s="75"/>
      <c r="G175" s="344">
        <f>G176+G179</f>
        <v>3518</v>
      </c>
      <c r="H175" s="125">
        <v>2444</v>
      </c>
      <c r="I175" s="125">
        <v>200</v>
      </c>
    </row>
    <row r="176" spans="1:9" ht="110.25">
      <c r="A176" s="439" t="s">
        <v>600</v>
      </c>
      <c r="B176" s="498">
        <v>881</v>
      </c>
      <c r="C176" s="98" t="s">
        <v>334</v>
      </c>
      <c r="D176" s="98" t="s">
        <v>282</v>
      </c>
      <c r="E176" s="66" t="s">
        <v>624</v>
      </c>
      <c r="F176" s="75"/>
      <c r="G176" s="62">
        <f>G178</f>
        <v>2068</v>
      </c>
      <c r="H176" s="64">
        <v>2444</v>
      </c>
      <c r="I176" s="64">
        <v>200</v>
      </c>
    </row>
    <row r="177" spans="1:9">
      <c r="A177" s="439" t="s">
        <v>601</v>
      </c>
      <c r="B177" s="498">
        <v>881</v>
      </c>
      <c r="C177" s="98" t="s">
        <v>334</v>
      </c>
      <c r="D177" s="98" t="s">
        <v>282</v>
      </c>
      <c r="E177" s="66" t="s">
        <v>625</v>
      </c>
      <c r="F177" s="75"/>
      <c r="G177" s="62">
        <v>2068</v>
      </c>
      <c r="H177" s="64">
        <v>2444</v>
      </c>
      <c r="I177" s="64">
        <v>200</v>
      </c>
    </row>
    <row r="178" spans="1:9" ht="47.25">
      <c r="A178" s="439" t="s">
        <v>215</v>
      </c>
      <c r="B178" s="498">
        <v>881</v>
      </c>
      <c r="C178" s="98" t="s">
        <v>334</v>
      </c>
      <c r="D178" s="98" t="s">
        <v>282</v>
      </c>
      <c r="E178" s="66" t="s">
        <v>650</v>
      </c>
      <c r="F178" s="75" t="s">
        <v>228</v>
      </c>
      <c r="G178" s="62">
        <v>2068</v>
      </c>
      <c r="H178" s="64">
        <v>2444</v>
      </c>
      <c r="I178" s="64">
        <v>200</v>
      </c>
    </row>
    <row r="179" spans="1:9" ht="75">
      <c r="A179" s="507" t="s">
        <v>674</v>
      </c>
      <c r="B179" s="498">
        <v>881</v>
      </c>
      <c r="C179" s="98" t="s">
        <v>334</v>
      </c>
      <c r="D179" s="98" t="s">
        <v>282</v>
      </c>
      <c r="E179" s="66" t="s">
        <v>675</v>
      </c>
      <c r="F179" s="75"/>
      <c r="G179" s="62">
        <v>1450</v>
      </c>
      <c r="H179" s="64">
        <v>0</v>
      </c>
      <c r="I179" s="64">
        <v>0</v>
      </c>
    </row>
    <row r="180" spans="1:9" ht="31.5">
      <c r="A180" s="439" t="s">
        <v>673</v>
      </c>
      <c r="B180" s="498">
        <v>881</v>
      </c>
      <c r="C180" s="98" t="s">
        <v>334</v>
      </c>
      <c r="D180" s="98" t="s">
        <v>282</v>
      </c>
      <c r="E180" s="66" t="s">
        <v>675</v>
      </c>
      <c r="F180" s="75"/>
      <c r="G180" s="62">
        <v>1450</v>
      </c>
      <c r="H180" s="64">
        <v>0</v>
      </c>
      <c r="I180" s="64">
        <v>0</v>
      </c>
    </row>
    <row r="181" spans="1:9" ht="47.25">
      <c r="A181" s="439" t="s">
        <v>215</v>
      </c>
      <c r="B181" s="498">
        <v>881</v>
      </c>
      <c r="C181" s="98" t="s">
        <v>334</v>
      </c>
      <c r="D181" s="98" t="s">
        <v>282</v>
      </c>
      <c r="E181" s="66" t="s">
        <v>675</v>
      </c>
      <c r="F181" s="75" t="s">
        <v>228</v>
      </c>
      <c r="G181" s="62">
        <v>1450</v>
      </c>
      <c r="H181" s="64">
        <v>0</v>
      </c>
      <c r="I181" s="64">
        <v>0</v>
      </c>
    </row>
    <row r="182" spans="1:9" ht="94.5">
      <c r="A182" s="496" t="s">
        <v>54</v>
      </c>
      <c r="B182" s="498">
        <v>881</v>
      </c>
      <c r="C182" s="99" t="s">
        <v>334</v>
      </c>
      <c r="D182" s="99" t="s">
        <v>282</v>
      </c>
      <c r="E182" s="496" t="s">
        <v>338</v>
      </c>
      <c r="F182" s="75"/>
      <c r="G182" s="57">
        <f>G186+G190+G191</f>
        <v>540</v>
      </c>
      <c r="H182" s="57">
        <f>H186+H190+H191</f>
        <v>100</v>
      </c>
      <c r="I182" s="57">
        <f>I186+I190+I191</f>
        <v>350</v>
      </c>
    </row>
    <row r="183" spans="1:9" ht="132.75" customHeight="1">
      <c r="A183" s="443" t="s">
        <v>53</v>
      </c>
      <c r="B183" s="498">
        <v>881</v>
      </c>
      <c r="C183" s="99" t="s">
        <v>334</v>
      </c>
      <c r="D183" s="99" t="s">
        <v>282</v>
      </c>
      <c r="E183" s="496" t="s">
        <v>341</v>
      </c>
      <c r="F183" s="75"/>
      <c r="G183" s="57">
        <f>G186</f>
        <v>340</v>
      </c>
      <c r="H183" s="57">
        <f>H184</f>
        <v>100</v>
      </c>
      <c r="I183" s="57">
        <f>I184</f>
        <v>100</v>
      </c>
    </row>
    <row r="184" spans="1:9" ht="94.5">
      <c r="A184" s="439" t="s">
        <v>505</v>
      </c>
      <c r="B184" s="498">
        <v>881</v>
      </c>
      <c r="C184" s="98" t="s">
        <v>334</v>
      </c>
      <c r="D184" s="98" t="s">
        <v>282</v>
      </c>
      <c r="E184" s="66" t="s">
        <v>342</v>
      </c>
      <c r="F184" s="75"/>
      <c r="G184" s="62">
        <f t="shared" ref="G184:I185" si="30">G185</f>
        <v>340</v>
      </c>
      <c r="H184" s="62">
        <f t="shared" si="30"/>
        <v>100</v>
      </c>
      <c r="I184" s="62">
        <f t="shared" si="30"/>
        <v>100</v>
      </c>
    </row>
    <row r="185" spans="1:9" ht="78.75">
      <c r="A185" s="439" t="s">
        <v>506</v>
      </c>
      <c r="B185" s="498">
        <v>881</v>
      </c>
      <c r="C185" s="98" t="s">
        <v>334</v>
      </c>
      <c r="D185" s="98" t="s">
        <v>282</v>
      </c>
      <c r="E185" s="66" t="s">
        <v>343</v>
      </c>
      <c r="F185" s="75"/>
      <c r="G185" s="62">
        <f t="shared" si="30"/>
        <v>340</v>
      </c>
      <c r="H185" s="62">
        <f t="shared" si="30"/>
        <v>100</v>
      </c>
      <c r="I185" s="62">
        <f t="shared" si="30"/>
        <v>100</v>
      </c>
    </row>
    <row r="186" spans="1:9" ht="51.75" customHeight="1">
      <c r="A186" s="439" t="s">
        <v>215</v>
      </c>
      <c r="B186" s="498">
        <v>881</v>
      </c>
      <c r="C186" s="98" t="s">
        <v>334</v>
      </c>
      <c r="D186" s="98" t="s">
        <v>282</v>
      </c>
      <c r="E186" s="66" t="s">
        <v>343</v>
      </c>
      <c r="F186" s="75" t="s">
        <v>228</v>
      </c>
      <c r="G186" s="62">
        <v>340</v>
      </c>
      <c r="H186" s="62">
        <v>100</v>
      </c>
      <c r="I186" s="62">
        <v>100</v>
      </c>
    </row>
    <row r="187" spans="1:9" ht="31.5">
      <c r="A187" s="443" t="s">
        <v>55</v>
      </c>
      <c r="B187" s="498">
        <v>881</v>
      </c>
      <c r="C187" s="99" t="s">
        <v>334</v>
      </c>
      <c r="D187" s="99" t="s">
        <v>282</v>
      </c>
      <c r="E187" s="496" t="s">
        <v>344</v>
      </c>
      <c r="F187" s="75"/>
      <c r="G187" s="57">
        <f>G190</f>
        <v>0</v>
      </c>
      <c r="H187" s="57">
        <f t="shared" ref="H187:I187" si="31">H190</f>
        <v>0</v>
      </c>
      <c r="I187" s="57">
        <f t="shared" si="31"/>
        <v>250</v>
      </c>
    </row>
    <row r="188" spans="1:9" ht="45.75" customHeight="1">
      <c r="A188" s="439" t="s">
        <v>508</v>
      </c>
      <c r="B188" s="498">
        <v>881</v>
      </c>
      <c r="C188" s="98" t="s">
        <v>334</v>
      </c>
      <c r="D188" s="98" t="s">
        <v>282</v>
      </c>
      <c r="E188" s="66" t="s">
        <v>495</v>
      </c>
      <c r="F188" s="75"/>
      <c r="G188" s="62">
        <f t="shared" ref="G188:I189" si="32">G189</f>
        <v>0</v>
      </c>
      <c r="H188" s="62">
        <f t="shared" si="32"/>
        <v>0</v>
      </c>
      <c r="I188" s="62">
        <f t="shared" si="32"/>
        <v>250</v>
      </c>
    </row>
    <row r="189" spans="1:9">
      <c r="A189" s="439" t="s">
        <v>507</v>
      </c>
      <c r="B189" s="498">
        <v>881</v>
      </c>
      <c r="C189" s="98" t="s">
        <v>334</v>
      </c>
      <c r="D189" s="98" t="s">
        <v>282</v>
      </c>
      <c r="E189" s="66" t="s">
        <v>495</v>
      </c>
      <c r="F189" s="75"/>
      <c r="G189" s="62">
        <f t="shared" si="32"/>
        <v>0</v>
      </c>
      <c r="H189" s="62">
        <f t="shared" si="32"/>
        <v>0</v>
      </c>
      <c r="I189" s="62">
        <f t="shared" si="32"/>
        <v>250</v>
      </c>
    </row>
    <row r="190" spans="1:9" ht="47.25">
      <c r="A190" s="439" t="s">
        <v>215</v>
      </c>
      <c r="B190" s="498">
        <v>881</v>
      </c>
      <c r="C190" s="98" t="s">
        <v>334</v>
      </c>
      <c r="D190" s="98" t="s">
        <v>282</v>
      </c>
      <c r="E190" s="66" t="s">
        <v>495</v>
      </c>
      <c r="F190" s="75" t="s">
        <v>228</v>
      </c>
      <c r="G190" s="62">
        <v>0</v>
      </c>
      <c r="H190" s="62">
        <v>0</v>
      </c>
      <c r="I190" s="62">
        <v>250</v>
      </c>
    </row>
    <row r="191" spans="1:9" ht="63">
      <c r="A191" s="496" t="s">
        <v>137</v>
      </c>
      <c r="B191" s="498">
        <v>881</v>
      </c>
      <c r="C191" s="98" t="s">
        <v>334</v>
      </c>
      <c r="D191" s="98" t="s">
        <v>282</v>
      </c>
      <c r="E191" s="66" t="s">
        <v>493</v>
      </c>
      <c r="F191" s="75"/>
      <c r="G191" s="57">
        <v>200</v>
      </c>
      <c r="H191" s="57">
        <v>0</v>
      </c>
      <c r="I191" s="57">
        <v>0</v>
      </c>
    </row>
    <row r="192" spans="1:9">
      <c r="A192" s="66" t="s">
        <v>593</v>
      </c>
      <c r="B192" s="498">
        <v>881</v>
      </c>
      <c r="C192" s="98" t="s">
        <v>334</v>
      </c>
      <c r="D192" s="98" t="s">
        <v>282</v>
      </c>
      <c r="E192" s="66" t="s">
        <v>347</v>
      </c>
      <c r="F192" s="75"/>
      <c r="G192" s="62">
        <v>200</v>
      </c>
      <c r="H192" s="64">
        <v>0</v>
      </c>
      <c r="I192" s="64">
        <v>0</v>
      </c>
    </row>
    <row r="193" spans="1:9">
      <c r="A193" s="66" t="s">
        <v>594</v>
      </c>
      <c r="B193" s="498">
        <v>881</v>
      </c>
      <c r="C193" s="98" t="s">
        <v>334</v>
      </c>
      <c r="D193" s="98" t="s">
        <v>282</v>
      </c>
      <c r="E193" s="66" t="s">
        <v>58</v>
      </c>
      <c r="F193" s="75"/>
      <c r="G193" s="62">
        <v>200</v>
      </c>
      <c r="H193" s="64">
        <v>0</v>
      </c>
      <c r="I193" s="64">
        <v>0</v>
      </c>
    </row>
    <row r="194" spans="1:9" ht="47.25">
      <c r="A194" s="439" t="s">
        <v>215</v>
      </c>
      <c r="B194" s="498">
        <v>881</v>
      </c>
      <c r="C194" s="98" t="s">
        <v>334</v>
      </c>
      <c r="D194" s="98" t="s">
        <v>282</v>
      </c>
      <c r="E194" s="66" t="s">
        <v>58</v>
      </c>
      <c r="F194" s="75" t="s">
        <v>228</v>
      </c>
      <c r="G194" s="62">
        <v>200</v>
      </c>
      <c r="H194" s="64">
        <v>0</v>
      </c>
      <c r="I194" s="64">
        <v>0</v>
      </c>
    </row>
    <row r="195" spans="1:9" ht="31.5">
      <c r="A195" s="439" t="s">
        <v>241</v>
      </c>
      <c r="B195" s="498" t="s">
        <v>204</v>
      </c>
      <c r="C195" s="98" t="s">
        <v>334</v>
      </c>
      <c r="D195" s="98" t="s">
        <v>282</v>
      </c>
      <c r="E195" s="66" t="s">
        <v>671</v>
      </c>
      <c r="F195" s="75"/>
      <c r="G195" s="62">
        <v>70</v>
      </c>
      <c r="H195" s="64">
        <v>0</v>
      </c>
      <c r="I195" s="64">
        <v>0</v>
      </c>
    </row>
    <row r="196" spans="1:9">
      <c r="A196" s="439" t="s">
        <v>243</v>
      </c>
      <c r="B196" s="498" t="s">
        <v>204</v>
      </c>
      <c r="C196" s="98" t="s">
        <v>334</v>
      </c>
      <c r="D196" s="98" t="s">
        <v>282</v>
      </c>
      <c r="E196" s="66" t="s">
        <v>671</v>
      </c>
      <c r="F196" s="75"/>
      <c r="G196" s="62">
        <v>70</v>
      </c>
      <c r="H196" s="64">
        <v>0</v>
      </c>
      <c r="I196" s="64">
        <v>0</v>
      </c>
    </row>
    <row r="197" spans="1:9">
      <c r="A197" s="439" t="s">
        <v>243</v>
      </c>
      <c r="B197" s="498" t="s">
        <v>204</v>
      </c>
      <c r="C197" s="98" t="s">
        <v>334</v>
      </c>
      <c r="D197" s="98" t="s">
        <v>282</v>
      </c>
      <c r="E197" s="66" t="s">
        <v>671</v>
      </c>
      <c r="F197" s="75"/>
      <c r="G197" s="62">
        <v>70</v>
      </c>
      <c r="H197" s="64">
        <v>0</v>
      </c>
      <c r="I197" s="64">
        <v>0</v>
      </c>
    </row>
    <row r="198" spans="1:9" ht="31.5">
      <c r="A198" s="439" t="s">
        <v>672</v>
      </c>
      <c r="B198" s="498" t="s">
        <v>204</v>
      </c>
      <c r="C198" s="98" t="s">
        <v>334</v>
      </c>
      <c r="D198" s="98" t="s">
        <v>282</v>
      </c>
      <c r="E198" s="66" t="s">
        <v>671</v>
      </c>
      <c r="F198" s="75"/>
      <c r="G198" s="62">
        <v>70</v>
      </c>
      <c r="H198" s="64">
        <v>0</v>
      </c>
      <c r="I198" s="64">
        <v>0</v>
      </c>
    </row>
    <row r="199" spans="1:9" ht="47.25">
      <c r="A199" s="439" t="s">
        <v>215</v>
      </c>
      <c r="B199" s="498" t="s">
        <v>204</v>
      </c>
      <c r="C199" s="98" t="s">
        <v>334</v>
      </c>
      <c r="D199" s="98" t="s">
        <v>282</v>
      </c>
      <c r="E199" s="66" t="s">
        <v>671</v>
      </c>
      <c r="F199" s="75" t="s">
        <v>228</v>
      </c>
      <c r="G199" s="57">
        <v>70</v>
      </c>
      <c r="H199" s="69">
        <v>0</v>
      </c>
      <c r="I199" s="69">
        <v>0</v>
      </c>
    </row>
    <row r="200" spans="1:9" ht="35.25" customHeight="1">
      <c r="A200" s="496" t="s">
        <v>176</v>
      </c>
      <c r="B200" s="498">
        <v>881</v>
      </c>
      <c r="C200" s="498" t="s">
        <v>334</v>
      </c>
      <c r="D200" s="498" t="s">
        <v>208</v>
      </c>
      <c r="E200" s="496"/>
      <c r="F200" s="75"/>
      <c r="G200" s="69">
        <f>G201+G208+G224+G231+G236+G240</f>
        <v>19000.7</v>
      </c>
      <c r="H200" s="69">
        <f>H201+H208+H224+H231+H236+H240</f>
        <v>4914.3</v>
      </c>
      <c r="I200" s="69">
        <f>I201+I208+I224+I231+I236+I240</f>
        <v>3647</v>
      </c>
    </row>
    <row r="201" spans="1:9" ht="15.75" customHeight="1">
      <c r="A201" s="66" t="s">
        <v>241</v>
      </c>
      <c r="B201" s="498">
        <v>881</v>
      </c>
      <c r="C201" s="498" t="s">
        <v>334</v>
      </c>
      <c r="D201" s="498" t="s">
        <v>208</v>
      </c>
      <c r="E201" s="496" t="s">
        <v>242</v>
      </c>
      <c r="F201" s="75"/>
      <c r="G201" s="69">
        <f t="shared" ref="G201:I202" si="33">G202</f>
        <v>3643</v>
      </c>
      <c r="H201" s="69">
        <f t="shared" si="33"/>
        <v>2254</v>
      </c>
      <c r="I201" s="69">
        <f t="shared" si="33"/>
        <v>2170</v>
      </c>
    </row>
    <row r="202" spans="1:9">
      <c r="A202" s="66" t="s">
        <v>243</v>
      </c>
      <c r="B202" s="498">
        <v>881</v>
      </c>
      <c r="C202" s="76" t="s">
        <v>334</v>
      </c>
      <c r="D202" s="76" t="s">
        <v>208</v>
      </c>
      <c r="E202" s="66" t="s">
        <v>244</v>
      </c>
      <c r="F202" s="75"/>
      <c r="G202" s="64">
        <f t="shared" si="33"/>
        <v>3643</v>
      </c>
      <c r="H202" s="64">
        <f t="shared" si="33"/>
        <v>2254</v>
      </c>
      <c r="I202" s="64">
        <f t="shared" si="33"/>
        <v>2170</v>
      </c>
    </row>
    <row r="203" spans="1:9">
      <c r="A203" s="66" t="s">
        <v>243</v>
      </c>
      <c r="B203" s="498">
        <v>881</v>
      </c>
      <c r="C203" s="76" t="s">
        <v>334</v>
      </c>
      <c r="D203" s="76" t="s">
        <v>208</v>
      </c>
      <c r="E203" s="66" t="s">
        <v>252</v>
      </c>
      <c r="F203" s="75"/>
      <c r="G203" s="64">
        <f>G205+G207</f>
        <v>3643</v>
      </c>
      <c r="H203" s="64">
        <f>H205+H207</f>
        <v>2254</v>
      </c>
      <c r="I203" s="64">
        <f>I205+I207</f>
        <v>2170</v>
      </c>
    </row>
    <row r="204" spans="1:9">
      <c r="A204" s="439" t="s">
        <v>349</v>
      </c>
      <c r="B204" s="498">
        <v>881</v>
      </c>
      <c r="C204" s="76" t="s">
        <v>334</v>
      </c>
      <c r="D204" s="76" t="s">
        <v>208</v>
      </c>
      <c r="E204" s="66" t="s">
        <v>350</v>
      </c>
      <c r="F204" s="75"/>
      <c r="G204" s="64">
        <f>G205</f>
        <v>2487.6</v>
      </c>
      <c r="H204" s="341">
        <f>H205</f>
        <v>1900</v>
      </c>
      <c r="I204" s="341">
        <f>I205</f>
        <v>1500</v>
      </c>
    </row>
    <row r="205" spans="1:9" ht="47.25">
      <c r="A205" s="439" t="s">
        <v>215</v>
      </c>
      <c r="B205" s="498">
        <v>881</v>
      </c>
      <c r="C205" s="76" t="s">
        <v>334</v>
      </c>
      <c r="D205" s="76" t="s">
        <v>208</v>
      </c>
      <c r="E205" s="66" t="s">
        <v>350</v>
      </c>
      <c r="F205" s="75" t="s">
        <v>228</v>
      </c>
      <c r="G205" s="64">
        <v>2487.6</v>
      </c>
      <c r="H205" s="64">
        <v>1900</v>
      </c>
      <c r="I205" s="64">
        <v>1500</v>
      </c>
    </row>
    <row r="206" spans="1:9" ht="31.5">
      <c r="A206" s="439" t="s">
        <v>351</v>
      </c>
      <c r="B206" s="498">
        <v>881</v>
      </c>
      <c r="C206" s="76" t="s">
        <v>334</v>
      </c>
      <c r="D206" s="76" t="s">
        <v>208</v>
      </c>
      <c r="E206" s="66" t="s">
        <v>352</v>
      </c>
      <c r="F206" s="75"/>
      <c r="G206" s="64">
        <f>G207</f>
        <v>1155.4000000000001</v>
      </c>
      <c r="H206" s="64">
        <f>H207</f>
        <v>354</v>
      </c>
      <c r="I206" s="64">
        <f>I207</f>
        <v>670</v>
      </c>
    </row>
    <row r="207" spans="1:9" ht="47.25">
      <c r="A207" s="439" t="s">
        <v>215</v>
      </c>
      <c r="B207" s="498">
        <v>881</v>
      </c>
      <c r="C207" s="76" t="s">
        <v>334</v>
      </c>
      <c r="D207" s="76" t="s">
        <v>208</v>
      </c>
      <c r="E207" s="66" t="s">
        <v>352</v>
      </c>
      <c r="F207" s="75" t="s">
        <v>228</v>
      </c>
      <c r="G207" s="64">
        <v>1155.4000000000001</v>
      </c>
      <c r="H207" s="64">
        <v>354</v>
      </c>
      <c r="I207" s="64">
        <v>670</v>
      </c>
    </row>
    <row r="208" spans="1:9" ht="47.25">
      <c r="A208" s="443" t="s">
        <v>353</v>
      </c>
      <c r="B208" s="498">
        <v>881</v>
      </c>
      <c r="C208" s="498" t="s">
        <v>334</v>
      </c>
      <c r="D208" s="498" t="s">
        <v>208</v>
      </c>
      <c r="E208" s="496" t="s">
        <v>354</v>
      </c>
      <c r="F208" s="75"/>
      <c r="G208" s="69">
        <f>G212+G216+G220+G223</f>
        <v>1424.7</v>
      </c>
      <c r="H208" s="69">
        <f>H212+H216+H220+H223</f>
        <v>1520</v>
      </c>
      <c r="I208" s="69">
        <f>I212+I216+I220+I223</f>
        <v>770</v>
      </c>
    </row>
    <row r="209" spans="1:10" ht="31.5">
      <c r="A209" s="443" t="s">
        <v>355</v>
      </c>
      <c r="B209" s="498">
        <v>881</v>
      </c>
      <c r="C209" s="498" t="s">
        <v>334</v>
      </c>
      <c r="D209" s="498" t="s">
        <v>208</v>
      </c>
      <c r="E209" s="496" t="s">
        <v>356</v>
      </c>
      <c r="F209" s="75"/>
      <c r="G209" s="69">
        <f>G212</f>
        <v>1210</v>
      </c>
      <c r="H209" s="69">
        <f t="shared" ref="H209:I211" si="34">H210</f>
        <v>850</v>
      </c>
      <c r="I209" s="69">
        <f t="shared" si="34"/>
        <v>100</v>
      </c>
    </row>
    <row r="210" spans="1:10" ht="31.5">
      <c r="A210" s="439" t="s">
        <v>357</v>
      </c>
      <c r="B210" s="498">
        <v>881</v>
      </c>
      <c r="C210" s="76" t="s">
        <v>334</v>
      </c>
      <c r="D210" s="76" t="s">
        <v>208</v>
      </c>
      <c r="E210" s="66" t="s">
        <v>358</v>
      </c>
      <c r="F210" s="75"/>
      <c r="G210" s="64">
        <f>G211</f>
        <v>1210</v>
      </c>
      <c r="H210" s="64">
        <f t="shared" si="34"/>
        <v>850</v>
      </c>
      <c r="I210" s="64">
        <f t="shared" si="34"/>
        <v>100</v>
      </c>
    </row>
    <row r="211" spans="1:10">
      <c r="A211" s="439" t="s">
        <v>64</v>
      </c>
      <c r="B211" s="498">
        <v>881</v>
      </c>
      <c r="C211" s="76" t="s">
        <v>334</v>
      </c>
      <c r="D211" s="76" t="s">
        <v>208</v>
      </c>
      <c r="E211" s="66" t="s">
        <v>360</v>
      </c>
      <c r="F211" s="75"/>
      <c r="G211" s="64">
        <f>G212</f>
        <v>1210</v>
      </c>
      <c r="H211" s="64">
        <f t="shared" si="34"/>
        <v>850</v>
      </c>
      <c r="I211" s="64">
        <f t="shared" si="34"/>
        <v>100</v>
      </c>
    </row>
    <row r="212" spans="1:10" ht="47.25">
      <c r="A212" s="439" t="s">
        <v>215</v>
      </c>
      <c r="B212" s="498">
        <v>881</v>
      </c>
      <c r="C212" s="76" t="s">
        <v>334</v>
      </c>
      <c r="D212" s="76" t="s">
        <v>208</v>
      </c>
      <c r="E212" s="66" t="s">
        <v>360</v>
      </c>
      <c r="F212" s="75" t="s">
        <v>228</v>
      </c>
      <c r="G212" s="64">
        <v>1210</v>
      </c>
      <c r="H212" s="64">
        <v>850</v>
      </c>
      <c r="I212" s="64">
        <v>100</v>
      </c>
    </row>
    <row r="213" spans="1:10" ht="47.25">
      <c r="A213" s="443" t="s">
        <v>361</v>
      </c>
      <c r="B213" s="498">
        <v>881</v>
      </c>
      <c r="C213" s="498" t="s">
        <v>334</v>
      </c>
      <c r="D213" s="498" t="s">
        <v>208</v>
      </c>
      <c r="E213" s="69" t="s">
        <v>362</v>
      </c>
      <c r="F213" s="75"/>
      <c r="G213" s="69">
        <f>G216</f>
        <v>0</v>
      </c>
      <c r="H213" s="69">
        <f>H216</f>
        <v>300</v>
      </c>
      <c r="I213" s="69">
        <f>I216</f>
        <v>300</v>
      </c>
      <c r="J213" s="431"/>
    </row>
    <row r="214" spans="1:10" ht="126">
      <c r="A214" s="439" t="s">
        <v>490</v>
      </c>
      <c r="B214" s="498">
        <v>881</v>
      </c>
      <c r="C214" s="76" t="s">
        <v>334</v>
      </c>
      <c r="D214" s="76" t="s">
        <v>208</v>
      </c>
      <c r="E214" s="64" t="s">
        <v>363</v>
      </c>
      <c r="F214" s="75"/>
      <c r="G214" s="64">
        <f t="shared" ref="G214:I215" si="35">G215</f>
        <v>0</v>
      </c>
      <c r="H214" s="64">
        <f t="shared" si="35"/>
        <v>300</v>
      </c>
      <c r="I214" s="64">
        <f t="shared" si="35"/>
        <v>300</v>
      </c>
    </row>
    <row r="215" spans="1:10" ht="110.25">
      <c r="A215" s="439" t="s">
        <v>491</v>
      </c>
      <c r="B215" s="498">
        <v>881</v>
      </c>
      <c r="C215" s="76" t="s">
        <v>334</v>
      </c>
      <c r="D215" s="76" t="s">
        <v>208</v>
      </c>
      <c r="E215" s="64" t="s">
        <v>496</v>
      </c>
      <c r="F215" s="75"/>
      <c r="G215" s="64">
        <f t="shared" si="35"/>
        <v>0</v>
      </c>
      <c r="H215" s="64">
        <f t="shared" si="35"/>
        <v>300</v>
      </c>
      <c r="I215" s="64">
        <f t="shared" si="35"/>
        <v>300</v>
      </c>
    </row>
    <row r="216" spans="1:10" ht="47.25">
      <c r="A216" s="439" t="s">
        <v>215</v>
      </c>
      <c r="B216" s="498">
        <v>881</v>
      </c>
      <c r="C216" s="76" t="s">
        <v>334</v>
      </c>
      <c r="D216" s="76" t="s">
        <v>208</v>
      </c>
      <c r="E216" s="64" t="s">
        <v>496</v>
      </c>
      <c r="F216" s="75">
        <v>240</v>
      </c>
      <c r="G216" s="64">
        <v>0</v>
      </c>
      <c r="H216" s="64">
        <v>300</v>
      </c>
      <c r="I216" s="64">
        <v>300</v>
      </c>
    </row>
    <row r="217" spans="1:10" ht="31.5">
      <c r="A217" s="443" t="s">
        <v>533</v>
      </c>
      <c r="B217" s="498">
        <v>881</v>
      </c>
      <c r="C217" s="498" t="s">
        <v>334</v>
      </c>
      <c r="D217" s="498" t="s">
        <v>208</v>
      </c>
      <c r="E217" s="69" t="s">
        <v>497</v>
      </c>
      <c r="F217" s="75"/>
      <c r="G217" s="69">
        <f>G220+G223</f>
        <v>214.7</v>
      </c>
      <c r="H217" s="69">
        <f>H220+H223</f>
        <v>370</v>
      </c>
      <c r="I217" s="69">
        <f>I220+I223</f>
        <v>370</v>
      </c>
    </row>
    <row r="218" spans="1:10" ht="78.75">
      <c r="A218" s="439" t="s">
        <v>488</v>
      </c>
      <c r="B218" s="498">
        <v>881</v>
      </c>
      <c r="C218" s="76" t="s">
        <v>334</v>
      </c>
      <c r="D218" s="76" t="s">
        <v>208</v>
      </c>
      <c r="E218" s="64" t="s">
        <v>498</v>
      </c>
      <c r="F218" s="75"/>
      <c r="G218" s="64">
        <f t="shared" ref="G218:I219" si="36">G219</f>
        <v>14.7</v>
      </c>
      <c r="H218" s="64">
        <f t="shared" si="36"/>
        <v>200</v>
      </c>
      <c r="I218" s="64">
        <f t="shared" si="36"/>
        <v>200</v>
      </c>
    </row>
    <row r="219" spans="1:10" ht="63">
      <c r="A219" s="439" t="s">
        <v>489</v>
      </c>
      <c r="B219" s="498">
        <v>881</v>
      </c>
      <c r="C219" s="76" t="s">
        <v>334</v>
      </c>
      <c r="D219" s="76" t="s">
        <v>208</v>
      </c>
      <c r="E219" s="64" t="s">
        <v>499</v>
      </c>
      <c r="F219" s="75"/>
      <c r="G219" s="64">
        <f t="shared" si="36"/>
        <v>14.7</v>
      </c>
      <c r="H219" s="64">
        <f t="shared" si="36"/>
        <v>200</v>
      </c>
      <c r="I219" s="64">
        <f t="shared" si="36"/>
        <v>200</v>
      </c>
    </row>
    <row r="220" spans="1:10" ht="47.25">
      <c r="A220" s="439" t="s">
        <v>215</v>
      </c>
      <c r="B220" s="498">
        <v>881</v>
      </c>
      <c r="C220" s="76" t="s">
        <v>334</v>
      </c>
      <c r="D220" s="76" t="s">
        <v>208</v>
      </c>
      <c r="E220" s="64" t="s">
        <v>499</v>
      </c>
      <c r="F220" s="75">
        <v>240</v>
      </c>
      <c r="G220" s="64">
        <v>14.7</v>
      </c>
      <c r="H220" s="64">
        <v>200</v>
      </c>
      <c r="I220" s="64">
        <v>200</v>
      </c>
    </row>
    <row r="221" spans="1:10" ht="136.5" customHeight="1">
      <c r="A221" s="439" t="s">
        <v>534</v>
      </c>
      <c r="B221" s="498">
        <v>881</v>
      </c>
      <c r="C221" s="76" t="s">
        <v>334</v>
      </c>
      <c r="D221" s="76" t="s">
        <v>208</v>
      </c>
      <c r="E221" s="64" t="s">
        <v>536</v>
      </c>
      <c r="F221" s="75"/>
      <c r="G221" s="64">
        <f t="shared" ref="G221:I222" si="37">G222</f>
        <v>200</v>
      </c>
      <c r="H221" s="64">
        <f t="shared" si="37"/>
        <v>170</v>
      </c>
      <c r="I221" s="64">
        <f t="shared" si="37"/>
        <v>170</v>
      </c>
    </row>
    <row r="222" spans="1:10">
      <c r="A222" s="439" t="s">
        <v>538</v>
      </c>
      <c r="B222" s="498">
        <v>881</v>
      </c>
      <c r="C222" s="76" t="s">
        <v>334</v>
      </c>
      <c r="D222" s="76" t="s">
        <v>208</v>
      </c>
      <c r="E222" s="64" t="s">
        <v>535</v>
      </c>
      <c r="F222" s="75"/>
      <c r="G222" s="64">
        <f t="shared" si="37"/>
        <v>200</v>
      </c>
      <c r="H222" s="64">
        <f t="shared" si="37"/>
        <v>170</v>
      </c>
      <c r="I222" s="64">
        <f t="shared" si="37"/>
        <v>170</v>
      </c>
    </row>
    <row r="223" spans="1:10" ht="47.25">
      <c r="A223" s="439" t="s">
        <v>215</v>
      </c>
      <c r="B223" s="498">
        <v>881</v>
      </c>
      <c r="C223" s="76" t="s">
        <v>334</v>
      </c>
      <c r="D223" s="76" t="s">
        <v>208</v>
      </c>
      <c r="E223" s="64" t="s">
        <v>535</v>
      </c>
      <c r="F223" s="75">
        <v>240</v>
      </c>
      <c r="G223" s="64">
        <v>200</v>
      </c>
      <c r="H223" s="64">
        <v>170</v>
      </c>
      <c r="I223" s="64">
        <v>170</v>
      </c>
    </row>
    <row r="224" spans="1:10" ht="94.5">
      <c r="A224" s="443" t="s">
        <v>364</v>
      </c>
      <c r="B224" s="498">
        <v>881</v>
      </c>
      <c r="C224" s="498" t="s">
        <v>334</v>
      </c>
      <c r="D224" s="498" t="s">
        <v>208</v>
      </c>
      <c r="E224" s="69" t="s">
        <v>365</v>
      </c>
      <c r="F224" s="75"/>
      <c r="G224" s="69">
        <f>G227+G230</f>
        <v>681</v>
      </c>
      <c r="H224" s="69">
        <f>H227+H230</f>
        <v>638.29999999999995</v>
      </c>
      <c r="I224" s="69">
        <f>I227+I230</f>
        <v>200</v>
      </c>
    </row>
    <row r="225" spans="1:12" ht="63">
      <c r="A225" s="439" t="s">
        <v>654</v>
      </c>
      <c r="B225" s="498">
        <v>881</v>
      </c>
      <c r="C225" s="76" t="s">
        <v>334</v>
      </c>
      <c r="D225" s="76" t="s">
        <v>208</v>
      </c>
      <c r="E225" s="64" t="s">
        <v>366</v>
      </c>
      <c r="F225" s="75"/>
      <c r="G225" s="64">
        <f t="shared" ref="G225:I226" si="38">G226</f>
        <v>681</v>
      </c>
      <c r="H225" s="64">
        <f t="shared" si="38"/>
        <v>603.29999999999995</v>
      </c>
      <c r="I225" s="64">
        <f t="shared" si="38"/>
        <v>165</v>
      </c>
    </row>
    <row r="226" spans="1:12" ht="88.5" customHeight="1">
      <c r="A226" s="421" t="s">
        <v>646</v>
      </c>
      <c r="B226" s="498">
        <v>881</v>
      </c>
      <c r="C226" s="76" t="s">
        <v>334</v>
      </c>
      <c r="D226" s="76" t="s">
        <v>208</v>
      </c>
      <c r="E226" s="64" t="s">
        <v>367</v>
      </c>
      <c r="F226" s="75"/>
      <c r="G226" s="64">
        <f t="shared" si="38"/>
        <v>681</v>
      </c>
      <c r="H226" s="64">
        <f t="shared" si="38"/>
        <v>603.29999999999995</v>
      </c>
      <c r="I226" s="64">
        <f t="shared" si="38"/>
        <v>165</v>
      </c>
    </row>
    <row r="227" spans="1:12" ht="47.25">
      <c r="A227" s="445" t="s">
        <v>215</v>
      </c>
      <c r="B227" s="498">
        <v>881</v>
      </c>
      <c r="C227" s="76" t="s">
        <v>334</v>
      </c>
      <c r="D227" s="76" t="s">
        <v>208</v>
      </c>
      <c r="E227" s="64" t="s">
        <v>367</v>
      </c>
      <c r="F227" s="75">
        <v>240</v>
      </c>
      <c r="G227" s="64">
        <v>681</v>
      </c>
      <c r="H227" s="64">
        <v>603.29999999999995</v>
      </c>
      <c r="I227" s="64">
        <v>165</v>
      </c>
    </row>
    <row r="228" spans="1:12" ht="63">
      <c r="A228" s="445" t="s">
        <v>655</v>
      </c>
      <c r="B228" s="498">
        <v>881</v>
      </c>
      <c r="C228" s="76" t="s">
        <v>334</v>
      </c>
      <c r="D228" s="76" t="s">
        <v>208</v>
      </c>
      <c r="E228" s="64" t="s">
        <v>537</v>
      </c>
      <c r="F228" s="64"/>
      <c r="G228" s="64">
        <f t="shared" ref="G228:I229" si="39">G229</f>
        <v>0</v>
      </c>
      <c r="H228" s="64">
        <f t="shared" si="39"/>
        <v>35</v>
      </c>
      <c r="I228" s="64">
        <f t="shared" si="39"/>
        <v>35</v>
      </c>
    </row>
    <row r="229" spans="1:12" ht="31.5" customHeight="1">
      <c r="A229" s="421" t="s">
        <v>646</v>
      </c>
      <c r="B229" s="498">
        <v>881</v>
      </c>
      <c r="C229" s="76" t="s">
        <v>334</v>
      </c>
      <c r="D229" s="76" t="s">
        <v>208</v>
      </c>
      <c r="E229" s="64" t="s">
        <v>517</v>
      </c>
      <c r="F229" s="64"/>
      <c r="G229" s="64">
        <f t="shared" si="39"/>
        <v>0</v>
      </c>
      <c r="H229" s="64">
        <f t="shared" si="39"/>
        <v>35</v>
      </c>
      <c r="I229" s="64">
        <f t="shared" si="39"/>
        <v>35</v>
      </c>
    </row>
    <row r="230" spans="1:12" ht="47.25">
      <c r="A230" s="445" t="s">
        <v>215</v>
      </c>
      <c r="B230" s="498">
        <v>881</v>
      </c>
      <c r="C230" s="76" t="s">
        <v>334</v>
      </c>
      <c r="D230" s="76" t="s">
        <v>208</v>
      </c>
      <c r="E230" s="64" t="s">
        <v>517</v>
      </c>
      <c r="F230" s="75">
        <v>240</v>
      </c>
      <c r="G230" s="64">
        <v>0</v>
      </c>
      <c r="H230" s="64">
        <v>35</v>
      </c>
      <c r="I230" s="64">
        <v>35</v>
      </c>
    </row>
    <row r="231" spans="1:12" ht="78.75" customHeight="1">
      <c r="A231" s="443" t="s">
        <v>316</v>
      </c>
      <c r="B231" s="498">
        <v>881</v>
      </c>
      <c r="C231" s="76" t="s">
        <v>334</v>
      </c>
      <c r="D231" s="76" t="s">
        <v>208</v>
      </c>
      <c r="E231" s="496" t="s">
        <v>259</v>
      </c>
      <c r="F231" s="64"/>
      <c r="G231" s="69">
        <f t="shared" ref="G231:I234" si="40">G232</f>
        <v>1043.5999999999999</v>
      </c>
      <c r="H231" s="69">
        <f t="shared" si="40"/>
        <v>125</v>
      </c>
      <c r="I231" s="69">
        <f t="shared" si="40"/>
        <v>125</v>
      </c>
    </row>
    <row r="232" spans="1:12" ht="110.25">
      <c r="A232" s="443" t="s">
        <v>317</v>
      </c>
      <c r="B232" s="498">
        <v>881</v>
      </c>
      <c r="C232" s="76" t="s">
        <v>334</v>
      </c>
      <c r="D232" s="76" t="s">
        <v>208</v>
      </c>
      <c r="E232" s="496" t="s">
        <v>318</v>
      </c>
      <c r="F232" s="64"/>
      <c r="G232" s="64">
        <f t="shared" si="40"/>
        <v>1043.5999999999999</v>
      </c>
      <c r="H232" s="64">
        <f t="shared" si="40"/>
        <v>125</v>
      </c>
      <c r="I232" s="64">
        <f t="shared" si="40"/>
        <v>125</v>
      </c>
    </row>
    <row r="233" spans="1:12" ht="119.25" customHeight="1">
      <c r="A233" s="439" t="s">
        <v>656</v>
      </c>
      <c r="B233" s="498">
        <v>881</v>
      </c>
      <c r="C233" s="76" t="s">
        <v>334</v>
      </c>
      <c r="D233" s="76" t="s">
        <v>208</v>
      </c>
      <c r="E233" s="66" t="s">
        <v>319</v>
      </c>
      <c r="F233" s="64"/>
      <c r="G233" s="64">
        <f t="shared" si="40"/>
        <v>1043.5999999999999</v>
      </c>
      <c r="H233" s="64">
        <f t="shared" si="40"/>
        <v>125</v>
      </c>
      <c r="I233" s="64">
        <f t="shared" si="40"/>
        <v>125</v>
      </c>
      <c r="J233" s="431"/>
      <c r="K233" s="431"/>
      <c r="L233" s="431"/>
    </row>
    <row r="234" spans="1:12" ht="118.5" customHeight="1">
      <c r="A234" s="508" t="s">
        <v>681</v>
      </c>
      <c r="B234" s="498">
        <v>881</v>
      </c>
      <c r="C234" s="76" t="s">
        <v>334</v>
      </c>
      <c r="D234" s="76" t="s">
        <v>208</v>
      </c>
      <c r="E234" s="66" t="s">
        <v>71</v>
      </c>
      <c r="F234" s="64"/>
      <c r="G234" s="64">
        <f t="shared" si="40"/>
        <v>1043.5999999999999</v>
      </c>
      <c r="H234" s="64">
        <f t="shared" si="40"/>
        <v>125</v>
      </c>
      <c r="I234" s="64">
        <f t="shared" si="40"/>
        <v>125</v>
      </c>
    </row>
    <row r="235" spans="1:12" ht="144" customHeight="1">
      <c r="A235" s="439" t="s">
        <v>215</v>
      </c>
      <c r="B235" s="498">
        <v>881</v>
      </c>
      <c r="C235" s="76" t="s">
        <v>334</v>
      </c>
      <c r="D235" s="76" t="s">
        <v>208</v>
      </c>
      <c r="E235" s="66" t="s">
        <v>71</v>
      </c>
      <c r="F235" s="75">
        <v>240</v>
      </c>
      <c r="G235" s="64">
        <v>1043.5999999999999</v>
      </c>
      <c r="H235" s="64">
        <v>125</v>
      </c>
      <c r="I235" s="64">
        <v>125</v>
      </c>
    </row>
    <row r="236" spans="1:12" ht="47.25">
      <c r="A236" s="447" t="s">
        <v>90</v>
      </c>
      <c r="B236" s="498">
        <v>881</v>
      </c>
      <c r="C236" s="76" t="s">
        <v>334</v>
      </c>
      <c r="D236" s="76" t="s">
        <v>208</v>
      </c>
      <c r="E236" s="435" t="s">
        <v>91</v>
      </c>
      <c r="F236" s="69"/>
      <c r="G236" s="69" t="str">
        <f t="shared" ref="G236:I237" si="41">G237</f>
        <v>11004,6</v>
      </c>
      <c r="H236" s="69" t="str">
        <f t="shared" si="41"/>
        <v>232,0</v>
      </c>
      <c r="I236" s="69" t="str">
        <f t="shared" si="41"/>
        <v>232,0</v>
      </c>
    </row>
    <row r="237" spans="1:12" ht="31.5">
      <c r="A237" s="439" t="s">
        <v>92</v>
      </c>
      <c r="B237" s="498">
        <v>881</v>
      </c>
      <c r="C237" s="76" t="s">
        <v>334</v>
      </c>
      <c r="D237" s="76" t="s">
        <v>208</v>
      </c>
      <c r="E237" s="64" t="s">
        <v>93</v>
      </c>
      <c r="F237" s="64"/>
      <c r="G237" s="64" t="str">
        <f t="shared" si="41"/>
        <v>11004,6</v>
      </c>
      <c r="H237" s="64" t="str">
        <f t="shared" si="41"/>
        <v>232,0</v>
      </c>
      <c r="I237" s="64" t="str">
        <f t="shared" si="41"/>
        <v>232,0</v>
      </c>
    </row>
    <row r="238" spans="1:12" ht="31.5">
      <c r="A238" s="448" t="s">
        <v>94</v>
      </c>
      <c r="B238" s="498">
        <v>881</v>
      </c>
      <c r="C238" s="76" t="s">
        <v>334</v>
      </c>
      <c r="D238" s="76" t="s">
        <v>208</v>
      </c>
      <c r="E238" s="449" t="s">
        <v>95</v>
      </c>
      <c r="F238" s="64"/>
      <c r="G238" s="76" t="s">
        <v>142</v>
      </c>
      <c r="H238" s="76" t="s">
        <v>146</v>
      </c>
      <c r="I238" s="76" t="s">
        <v>146</v>
      </c>
    </row>
    <row r="239" spans="1:12" ht="47.25">
      <c r="A239" s="450" t="s">
        <v>26</v>
      </c>
      <c r="B239" s="498">
        <v>881</v>
      </c>
      <c r="C239" s="76" t="s">
        <v>334</v>
      </c>
      <c r="D239" s="76" t="s">
        <v>208</v>
      </c>
      <c r="E239" s="449" t="s">
        <v>95</v>
      </c>
      <c r="F239" s="75">
        <v>240</v>
      </c>
      <c r="G239" s="76" t="str">
        <f>G238</f>
        <v>11004,6</v>
      </c>
      <c r="H239" s="76" t="str">
        <f>H238</f>
        <v>232,0</v>
      </c>
      <c r="I239" s="76" t="str">
        <f>I238</f>
        <v>232,0</v>
      </c>
    </row>
    <row r="240" spans="1:12" ht="157.5">
      <c r="A240" s="443" t="s">
        <v>598</v>
      </c>
      <c r="B240" s="498">
        <v>881</v>
      </c>
      <c r="C240" s="76" t="s">
        <v>334</v>
      </c>
      <c r="D240" s="76" t="s">
        <v>208</v>
      </c>
      <c r="E240" s="64" t="s">
        <v>595</v>
      </c>
      <c r="F240" s="75"/>
      <c r="G240" s="69">
        <v>1203.8</v>
      </c>
      <c r="H240" s="69">
        <v>145</v>
      </c>
      <c r="I240" s="69">
        <v>150</v>
      </c>
    </row>
    <row r="241" spans="1:14" ht="111.75" customHeight="1">
      <c r="A241" s="439" t="s">
        <v>657</v>
      </c>
      <c r="B241" s="498" t="s">
        <v>204</v>
      </c>
      <c r="C241" s="76" t="s">
        <v>334</v>
      </c>
      <c r="D241" s="76" t="s">
        <v>208</v>
      </c>
      <c r="E241" s="64" t="s">
        <v>658</v>
      </c>
      <c r="F241" s="75"/>
      <c r="G241" s="64">
        <v>1203.8</v>
      </c>
      <c r="H241" s="64">
        <v>145</v>
      </c>
      <c r="I241" s="64">
        <v>150</v>
      </c>
    </row>
    <row r="242" spans="1:14" ht="110.25">
      <c r="A242" s="446" t="s">
        <v>648</v>
      </c>
      <c r="B242" s="498" t="s">
        <v>204</v>
      </c>
      <c r="C242" s="76" t="s">
        <v>334</v>
      </c>
      <c r="D242" s="76" t="s">
        <v>208</v>
      </c>
      <c r="E242" s="64" t="s">
        <v>659</v>
      </c>
      <c r="F242" s="75"/>
      <c r="G242" s="64">
        <f t="shared" ref="G242:I242" si="42">G241</f>
        <v>1203.8</v>
      </c>
      <c r="H242" s="64">
        <f t="shared" si="42"/>
        <v>145</v>
      </c>
      <c r="I242" s="64">
        <f t="shared" si="42"/>
        <v>150</v>
      </c>
    </row>
    <row r="243" spans="1:14">
      <c r="A243" s="439" t="s">
        <v>660</v>
      </c>
      <c r="B243" s="498" t="s">
        <v>204</v>
      </c>
      <c r="C243" s="76" t="s">
        <v>334</v>
      </c>
      <c r="D243" s="76" t="s">
        <v>208</v>
      </c>
      <c r="E243" s="64" t="s">
        <v>659</v>
      </c>
      <c r="F243" s="75"/>
      <c r="G243" s="64">
        <v>1203.8</v>
      </c>
      <c r="H243" s="64">
        <v>145</v>
      </c>
      <c r="I243" s="64">
        <v>150</v>
      </c>
      <c r="N243" s="210"/>
    </row>
    <row r="244" spans="1:14" ht="31.5">
      <c r="A244" s="439" t="s">
        <v>597</v>
      </c>
      <c r="B244" s="498"/>
      <c r="C244" s="76"/>
      <c r="D244" s="76"/>
      <c r="E244" s="64" t="str">
        <f>$E$243</f>
        <v>28 0 01 S4660</v>
      </c>
      <c r="F244" s="75"/>
      <c r="G244" s="64">
        <v>1203.8</v>
      </c>
      <c r="H244" s="64">
        <v>145</v>
      </c>
      <c r="I244" s="64">
        <v>150</v>
      </c>
      <c r="N244" s="210"/>
    </row>
    <row r="245" spans="1:14" ht="47.25">
      <c r="A245" s="439" t="s">
        <v>26</v>
      </c>
      <c r="B245" s="498">
        <v>881</v>
      </c>
      <c r="C245" s="76" t="s">
        <v>334</v>
      </c>
      <c r="D245" s="76" t="s">
        <v>208</v>
      </c>
      <c r="E245" s="64" t="s">
        <v>659</v>
      </c>
      <c r="F245" s="75" t="s">
        <v>228</v>
      </c>
      <c r="G245" s="345">
        <v>1203.8</v>
      </c>
      <c r="H245" s="345">
        <v>145</v>
      </c>
      <c r="I245" s="345">
        <v>150</v>
      </c>
      <c r="J245" s="431"/>
      <c r="K245" s="431"/>
      <c r="L245" s="431"/>
      <c r="N245" s="211"/>
    </row>
    <row r="246" spans="1:14">
      <c r="A246" s="444" t="s">
        <v>368</v>
      </c>
      <c r="B246" s="498">
        <v>881</v>
      </c>
      <c r="C246" s="498" t="s">
        <v>369</v>
      </c>
      <c r="D246" s="498" t="s">
        <v>207</v>
      </c>
      <c r="E246" s="69" t="s">
        <v>259</v>
      </c>
      <c r="F246" s="75"/>
      <c r="G246" s="69">
        <f>G250</f>
        <v>50</v>
      </c>
      <c r="H246" s="69">
        <f t="shared" ref="H246:I249" si="43">H247</f>
        <v>50</v>
      </c>
      <c r="I246" s="69">
        <f t="shared" si="43"/>
        <v>50</v>
      </c>
      <c r="N246" s="212"/>
    </row>
    <row r="247" spans="1:14">
      <c r="A247" s="496" t="s">
        <v>179</v>
      </c>
      <c r="B247" s="498">
        <v>881</v>
      </c>
      <c r="C247" s="76" t="s">
        <v>369</v>
      </c>
      <c r="D247" s="76" t="s">
        <v>369</v>
      </c>
      <c r="E247" s="64" t="s">
        <v>259</v>
      </c>
      <c r="F247" s="75"/>
      <c r="G247" s="64">
        <f>G248</f>
        <v>50</v>
      </c>
      <c r="H247" s="64">
        <f t="shared" si="43"/>
        <v>50</v>
      </c>
      <c r="I247" s="64">
        <f t="shared" si="43"/>
        <v>50</v>
      </c>
      <c r="N247" s="212"/>
    </row>
    <row r="248" spans="1:14" ht="94.5">
      <c r="A248" s="66" t="s">
        <v>370</v>
      </c>
      <c r="B248" s="498">
        <v>881</v>
      </c>
      <c r="C248" s="76" t="s">
        <v>369</v>
      </c>
      <c r="D248" s="76" t="s">
        <v>369</v>
      </c>
      <c r="E248" s="64" t="s">
        <v>262</v>
      </c>
      <c r="F248" s="75"/>
      <c r="G248" s="64">
        <f>G249</f>
        <v>50</v>
      </c>
      <c r="H248" s="64">
        <f t="shared" si="43"/>
        <v>50</v>
      </c>
      <c r="I248" s="64">
        <f t="shared" si="43"/>
        <v>50</v>
      </c>
      <c r="N248" s="212"/>
    </row>
    <row r="249" spans="1:14" ht="94.5">
      <c r="A249" s="66" t="s">
        <v>371</v>
      </c>
      <c r="B249" s="498">
        <v>881</v>
      </c>
      <c r="C249" s="76" t="s">
        <v>369</v>
      </c>
      <c r="D249" s="76" t="s">
        <v>369</v>
      </c>
      <c r="E249" s="64" t="s">
        <v>372</v>
      </c>
      <c r="F249" s="75"/>
      <c r="G249" s="64">
        <f>G250</f>
        <v>50</v>
      </c>
      <c r="H249" s="64">
        <f t="shared" si="43"/>
        <v>50</v>
      </c>
      <c r="I249" s="64">
        <f t="shared" si="43"/>
        <v>50</v>
      </c>
      <c r="N249" s="212"/>
    </row>
    <row r="250" spans="1:14" ht="47.25">
      <c r="A250" s="439" t="s">
        <v>215</v>
      </c>
      <c r="B250" s="498">
        <v>881</v>
      </c>
      <c r="C250" s="76" t="s">
        <v>369</v>
      </c>
      <c r="D250" s="76" t="s">
        <v>369</v>
      </c>
      <c r="E250" s="64" t="s">
        <v>372</v>
      </c>
      <c r="F250" s="75">
        <v>610</v>
      </c>
      <c r="G250" s="64">
        <v>50</v>
      </c>
      <c r="H250" s="64">
        <v>50</v>
      </c>
      <c r="I250" s="64">
        <v>50</v>
      </c>
      <c r="N250" s="212"/>
    </row>
    <row r="251" spans="1:14">
      <c r="A251" s="444" t="s">
        <v>373</v>
      </c>
      <c r="B251" s="498">
        <v>881</v>
      </c>
      <c r="C251" s="498" t="s">
        <v>374</v>
      </c>
      <c r="D251" s="498" t="s">
        <v>207</v>
      </c>
      <c r="E251" s="69"/>
      <c r="F251" s="75"/>
      <c r="G251" s="69">
        <f>G252</f>
        <v>6623.8</v>
      </c>
      <c r="H251" s="69">
        <v>6049.6</v>
      </c>
      <c r="I251" s="69">
        <v>6192.2</v>
      </c>
      <c r="N251" s="212"/>
    </row>
    <row r="252" spans="1:14">
      <c r="A252" s="496" t="s">
        <v>182</v>
      </c>
      <c r="B252" s="498">
        <v>881</v>
      </c>
      <c r="C252" s="76" t="s">
        <v>374</v>
      </c>
      <c r="D252" s="76" t="s">
        <v>206</v>
      </c>
      <c r="E252" s="64"/>
      <c r="F252" s="75"/>
      <c r="G252" s="64">
        <f>G253+G258</f>
        <v>6623.8</v>
      </c>
      <c r="H252" s="64">
        <v>6049.6</v>
      </c>
      <c r="I252" s="64">
        <v>6192.2</v>
      </c>
      <c r="N252" s="212"/>
    </row>
    <row r="253" spans="1:14" ht="24.75" customHeight="1">
      <c r="A253" s="443" t="s">
        <v>375</v>
      </c>
      <c r="B253" s="498">
        <v>881</v>
      </c>
      <c r="C253" s="76" t="s">
        <v>374</v>
      </c>
      <c r="D253" s="76" t="s">
        <v>206</v>
      </c>
      <c r="E253" s="64" t="s">
        <v>376</v>
      </c>
      <c r="F253" s="75"/>
      <c r="G253" s="69">
        <f>G254</f>
        <v>5008.6000000000004</v>
      </c>
      <c r="H253" s="69">
        <v>5156.1000000000004</v>
      </c>
      <c r="I253" s="69">
        <v>5262.8</v>
      </c>
      <c r="N253" s="212"/>
    </row>
    <row r="254" spans="1:14" ht="47.25">
      <c r="A254" s="443" t="s">
        <v>377</v>
      </c>
      <c r="B254" s="498">
        <v>881</v>
      </c>
      <c r="C254" s="76" t="s">
        <v>374</v>
      </c>
      <c r="D254" s="76" t="s">
        <v>206</v>
      </c>
      <c r="E254" s="64" t="s">
        <v>378</v>
      </c>
      <c r="F254" s="75"/>
      <c r="G254" s="64">
        <f>G255</f>
        <v>5008.6000000000004</v>
      </c>
      <c r="H254" s="64">
        <v>5156.1000000000004</v>
      </c>
      <c r="I254" s="64">
        <v>5262.8</v>
      </c>
      <c r="N254" s="213"/>
    </row>
    <row r="255" spans="1:14" ht="47.25">
      <c r="A255" s="439" t="s">
        <v>509</v>
      </c>
      <c r="B255" s="498">
        <v>881</v>
      </c>
      <c r="C255" s="76" t="s">
        <v>374</v>
      </c>
      <c r="D255" s="76" t="s">
        <v>206</v>
      </c>
      <c r="E255" s="64" t="s">
        <v>379</v>
      </c>
      <c r="F255" s="75"/>
      <c r="G255" s="64">
        <f>G256</f>
        <v>5008.6000000000004</v>
      </c>
      <c r="H255" s="64">
        <v>5156.1000000000004</v>
      </c>
      <c r="I255" s="64">
        <v>5262.8</v>
      </c>
    </row>
    <row r="256" spans="1:14" ht="47.25">
      <c r="A256" s="439" t="s">
        <v>380</v>
      </c>
      <c r="B256" s="498">
        <v>881</v>
      </c>
      <c r="C256" s="76" t="s">
        <v>374</v>
      </c>
      <c r="D256" s="76" t="s">
        <v>206</v>
      </c>
      <c r="E256" s="64" t="s">
        <v>381</v>
      </c>
      <c r="F256" s="75"/>
      <c r="G256" s="64">
        <v>5008.6000000000004</v>
      </c>
      <c r="H256" s="64">
        <v>5156.1000000000004</v>
      </c>
      <c r="I256" s="64">
        <v>5262.8</v>
      </c>
    </row>
    <row r="257" spans="1:16">
      <c r="A257" s="439" t="s">
        <v>382</v>
      </c>
      <c r="B257" s="498">
        <v>881</v>
      </c>
      <c r="C257" s="76" t="s">
        <v>374</v>
      </c>
      <c r="D257" s="76" t="s">
        <v>206</v>
      </c>
      <c r="E257" s="64" t="s">
        <v>381</v>
      </c>
      <c r="F257" s="75">
        <v>610</v>
      </c>
      <c r="G257" s="64">
        <v>5008.6000000000004</v>
      </c>
      <c r="H257" s="64">
        <v>5156.1000000000004</v>
      </c>
      <c r="I257" s="64">
        <v>5262.8</v>
      </c>
    </row>
    <row r="258" spans="1:16" ht="47.25">
      <c r="A258" s="451" t="s">
        <v>510</v>
      </c>
      <c r="B258" s="498">
        <v>881</v>
      </c>
      <c r="C258" s="76" t="s">
        <v>374</v>
      </c>
      <c r="D258" s="76" t="s">
        <v>206</v>
      </c>
      <c r="E258" s="64" t="s">
        <v>542</v>
      </c>
      <c r="F258" s="75"/>
      <c r="G258" s="69">
        <f>G261+G264</f>
        <v>1615.2</v>
      </c>
      <c r="H258" s="69">
        <v>893.5</v>
      </c>
      <c r="I258" s="69">
        <v>929.4</v>
      </c>
    </row>
    <row r="259" spans="1:16" ht="94.5">
      <c r="A259" s="439" t="s">
        <v>614</v>
      </c>
      <c r="B259" s="498">
        <v>881</v>
      </c>
      <c r="C259" s="76" t="s">
        <v>374</v>
      </c>
      <c r="D259" s="76" t="s">
        <v>206</v>
      </c>
      <c r="E259" s="64" t="s">
        <v>514</v>
      </c>
      <c r="F259" s="75"/>
      <c r="G259" s="64">
        <f>G261</f>
        <v>807.6</v>
      </c>
      <c r="H259" s="64">
        <v>893.5</v>
      </c>
      <c r="I259" s="64">
        <v>929.4</v>
      </c>
    </row>
    <row r="260" spans="1:16" ht="78.75">
      <c r="A260" s="439" t="s">
        <v>615</v>
      </c>
      <c r="B260" s="498">
        <v>881</v>
      </c>
      <c r="C260" s="76" t="s">
        <v>374</v>
      </c>
      <c r="D260" s="76" t="s">
        <v>206</v>
      </c>
      <c r="E260" s="64" t="s">
        <v>511</v>
      </c>
      <c r="F260" s="75"/>
      <c r="G260" s="64">
        <f>G261</f>
        <v>807.6</v>
      </c>
      <c r="H260" s="64">
        <v>893.5</v>
      </c>
      <c r="I260" s="64">
        <v>929.4</v>
      </c>
    </row>
    <row r="261" spans="1:16" ht="31.5">
      <c r="A261" s="439" t="s">
        <v>611</v>
      </c>
      <c r="B261" s="498">
        <v>881</v>
      </c>
      <c r="C261" s="76" t="s">
        <v>374</v>
      </c>
      <c r="D261" s="76" t="s">
        <v>206</v>
      </c>
      <c r="E261" s="64" t="s">
        <v>511</v>
      </c>
      <c r="F261" s="75">
        <v>610</v>
      </c>
      <c r="G261" s="64">
        <v>807.6</v>
      </c>
      <c r="H261" s="64">
        <v>893.5</v>
      </c>
      <c r="I261" s="64">
        <v>929.4</v>
      </c>
    </row>
    <row r="262" spans="1:16" ht="94.5">
      <c r="A262" s="439" t="s">
        <v>612</v>
      </c>
      <c r="B262" s="498">
        <v>881</v>
      </c>
      <c r="C262" s="76" t="s">
        <v>374</v>
      </c>
      <c r="D262" s="76" t="s">
        <v>206</v>
      </c>
      <c r="E262" s="64" t="s">
        <v>514</v>
      </c>
      <c r="F262" s="75"/>
      <c r="G262" s="125">
        <v>807.6</v>
      </c>
      <c r="H262" s="125">
        <v>0</v>
      </c>
      <c r="I262" s="125">
        <v>0</v>
      </c>
    </row>
    <row r="263" spans="1:16" ht="78.75">
      <c r="A263" s="439" t="s">
        <v>610</v>
      </c>
      <c r="B263" s="498">
        <v>881</v>
      </c>
      <c r="C263" s="76" t="s">
        <v>374</v>
      </c>
      <c r="D263" s="76" t="s">
        <v>206</v>
      </c>
      <c r="E263" s="64" t="s">
        <v>511</v>
      </c>
      <c r="F263" s="75"/>
      <c r="G263" s="345">
        <v>807.6</v>
      </c>
      <c r="H263" s="345">
        <v>0</v>
      </c>
      <c r="I263" s="345">
        <v>0</v>
      </c>
    </row>
    <row r="264" spans="1:16" ht="31.5">
      <c r="A264" s="439" t="s">
        <v>611</v>
      </c>
      <c r="B264" s="498">
        <v>881</v>
      </c>
      <c r="C264" s="76" t="s">
        <v>374</v>
      </c>
      <c r="D264" s="76" t="s">
        <v>206</v>
      </c>
      <c r="E264" s="64" t="s">
        <v>511</v>
      </c>
      <c r="F264" s="75">
        <v>610</v>
      </c>
      <c r="G264" s="345">
        <v>807.6</v>
      </c>
      <c r="H264" s="345">
        <v>0</v>
      </c>
      <c r="I264" s="345">
        <v>0</v>
      </c>
      <c r="L264" s="70"/>
      <c r="N264" s="70"/>
    </row>
    <row r="265" spans="1:16" ht="33.75" customHeight="1">
      <c r="A265" s="439" t="s">
        <v>382</v>
      </c>
      <c r="B265" s="498">
        <v>881</v>
      </c>
      <c r="C265" s="76" t="s">
        <v>374</v>
      </c>
      <c r="D265" s="76" t="s">
        <v>206</v>
      </c>
      <c r="E265" s="64" t="s">
        <v>542</v>
      </c>
      <c r="F265" s="75"/>
      <c r="G265" s="64">
        <v>807.6</v>
      </c>
      <c r="H265" s="341">
        <v>0</v>
      </c>
      <c r="I265" s="345">
        <v>0</v>
      </c>
      <c r="P265" s="55">
        <f>O258-N303</f>
        <v>0</v>
      </c>
    </row>
    <row r="266" spans="1:16" ht="94.5">
      <c r="A266" s="439" t="s">
        <v>500</v>
      </c>
      <c r="B266" s="498">
        <v>881</v>
      </c>
      <c r="C266" s="76" t="s">
        <v>374</v>
      </c>
      <c r="D266" s="76" t="s">
        <v>206</v>
      </c>
      <c r="E266" s="64" t="s">
        <v>514</v>
      </c>
      <c r="F266" s="75"/>
      <c r="G266" s="64">
        <v>807.6</v>
      </c>
      <c r="H266" s="341">
        <v>0</v>
      </c>
      <c r="I266" s="345">
        <v>0</v>
      </c>
    </row>
    <row r="267" spans="1:16" ht="78.75">
      <c r="A267" s="439" t="s">
        <v>513</v>
      </c>
      <c r="B267" s="498">
        <v>881</v>
      </c>
      <c r="C267" s="76" t="s">
        <v>374</v>
      </c>
      <c r="D267" s="76" t="s">
        <v>206</v>
      </c>
      <c r="E267" s="64" t="s">
        <v>511</v>
      </c>
      <c r="F267" s="75"/>
      <c r="G267" s="64">
        <v>807.6</v>
      </c>
      <c r="H267" s="341">
        <v>0</v>
      </c>
      <c r="I267" s="345">
        <v>0</v>
      </c>
    </row>
    <row r="268" spans="1:16">
      <c r="A268" s="439" t="s">
        <v>382</v>
      </c>
      <c r="B268" s="498">
        <v>881</v>
      </c>
      <c r="C268" s="76" t="s">
        <v>374</v>
      </c>
      <c r="D268" s="76" t="s">
        <v>206</v>
      </c>
      <c r="E268" s="64" t="s">
        <v>511</v>
      </c>
      <c r="F268" s="75" t="s">
        <v>66</v>
      </c>
      <c r="G268" s="64">
        <v>807.6</v>
      </c>
      <c r="H268" s="341">
        <v>0</v>
      </c>
      <c r="I268" s="345">
        <v>0</v>
      </c>
    </row>
    <row r="269" spans="1:16">
      <c r="A269" s="496" t="s">
        <v>385</v>
      </c>
      <c r="B269" s="498">
        <v>881</v>
      </c>
      <c r="C269" s="498" t="s">
        <v>289</v>
      </c>
      <c r="D269" s="498" t="s">
        <v>207</v>
      </c>
      <c r="E269" s="496"/>
      <c r="F269" s="75"/>
      <c r="G269" s="57">
        <f>G270+G279</f>
        <v>2508.6</v>
      </c>
      <c r="H269" s="57">
        <f>H270+H279</f>
        <v>2727.5</v>
      </c>
      <c r="I269" s="57">
        <f>I270+I279</f>
        <v>2834.6</v>
      </c>
    </row>
    <row r="270" spans="1:16" ht="47.25">
      <c r="A270" s="443" t="s">
        <v>386</v>
      </c>
      <c r="B270" s="498">
        <v>881</v>
      </c>
      <c r="C270" s="498" t="s">
        <v>289</v>
      </c>
      <c r="D270" s="498" t="s">
        <v>206</v>
      </c>
      <c r="E270" s="496" t="s">
        <v>387</v>
      </c>
      <c r="F270" s="75"/>
      <c r="G270" s="57">
        <f t="shared" ref="G270:I273" si="44">G271</f>
        <v>2508.6</v>
      </c>
      <c r="H270" s="57">
        <f t="shared" si="44"/>
        <v>2677.5</v>
      </c>
      <c r="I270" s="57">
        <f t="shared" si="44"/>
        <v>2784.6</v>
      </c>
    </row>
    <row r="271" spans="1:16" ht="47.25">
      <c r="A271" s="443" t="s">
        <v>388</v>
      </c>
      <c r="B271" s="498">
        <v>881</v>
      </c>
      <c r="C271" s="498" t="s">
        <v>289</v>
      </c>
      <c r="D271" s="498" t="s">
        <v>206</v>
      </c>
      <c r="E271" s="496" t="s">
        <v>389</v>
      </c>
      <c r="F271" s="75"/>
      <c r="G271" s="57">
        <f t="shared" si="44"/>
        <v>2508.6</v>
      </c>
      <c r="H271" s="57">
        <f t="shared" si="44"/>
        <v>2677.5</v>
      </c>
      <c r="I271" s="57">
        <f t="shared" si="44"/>
        <v>2784.6</v>
      </c>
    </row>
    <row r="272" spans="1:16" ht="63">
      <c r="A272" s="439" t="s">
        <v>390</v>
      </c>
      <c r="B272" s="498">
        <v>881</v>
      </c>
      <c r="C272" s="76" t="s">
        <v>289</v>
      </c>
      <c r="D272" s="76" t="s">
        <v>206</v>
      </c>
      <c r="E272" s="66" t="s">
        <v>391</v>
      </c>
      <c r="F272" s="75"/>
      <c r="G272" s="62">
        <f t="shared" si="44"/>
        <v>2508.6</v>
      </c>
      <c r="H272" s="62">
        <f t="shared" si="44"/>
        <v>2677.5</v>
      </c>
      <c r="I272" s="62">
        <f t="shared" si="44"/>
        <v>2784.6</v>
      </c>
    </row>
    <row r="273" spans="1:9" ht="31.5">
      <c r="A273" s="439" t="s">
        <v>392</v>
      </c>
      <c r="B273" s="498">
        <v>881</v>
      </c>
      <c r="C273" s="76" t="s">
        <v>289</v>
      </c>
      <c r="D273" s="76" t="s">
        <v>206</v>
      </c>
      <c r="E273" s="66" t="s">
        <v>393</v>
      </c>
      <c r="F273" s="75"/>
      <c r="G273" s="62">
        <f t="shared" si="44"/>
        <v>2508.6</v>
      </c>
      <c r="H273" s="62">
        <f t="shared" si="44"/>
        <v>2677.5</v>
      </c>
      <c r="I273" s="62">
        <f t="shared" si="44"/>
        <v>2784.6</v>
      </c>
    </row>
    <row r="274" spans="1:9" ht="31.5">
      <c r="A274" s="439" t="s">
        <v>394</v>
      </c>
      <c r="B274" s="498">
        <v>881</v>
      </c>
      <c r="C274" s="76" t="s">
        <v>289</v>
      </c>
      <c r="D274" s="76" t="s">
        <v>206</v>
      </c>
      <c r="E274" s="66" t="s">
        <v>393</v>
      </c>
      <c r="F274" s="75" t="s">
        <v>668</v>
      </c>
      <c r="G274" s="349">
        <v>2508.6</v>
      </c>
      <c r="H274" s="349">
        <v>2677.5</v>
      </c>
      <c r="I274" s="349">
        <v>2784.6</v>
      </c>
    </row>
    <row r="275" spans="1:9">
      <c r="A275" s="439" t="s">
        <v>186</v>
      </c>
      <c r="B275" s="498">
        <v>881</v>
      </c>
      <c r="C275" s="76" t="s">
        <v>289</v>
      </c>
      <c r="D275" s="76" t="s">
        <v>208</v>
      </c>
      <c r="E275" s="66"/>
      <c r="F275" s="75"/>
      <c r="G275" s="57">
        <f>G276</f>
        <v>0</v>
      </c>
      <c r="H275" s="57">
        <f>H276</f>
        <v>50</v>
      </c>
      <c r="I275" s="57">
        <f>I276</f>
        <v>50</v>
      </c>
    </row>
    <row r="276" spans="1:9" ht="94.5">
      <c r="A276" s="443" t="s">
        <v>400</v>
      </c>
      <c r="B276" s="498">
        <v>881</v>
      </c>
      <c r="C276" s="498" t="s">
        <v>289</v>
      </c>
      <c r="D276" s="498" t="s">
        <v>208</v>
      </c>
      <c r="E276" s="496" t="s">
        <v>401</v>
      </c>
      <c r="F276" s="75"/>
      <c r="G276" s="57">
        <f>G279</f>
        <v>0</v>
      </c>
      <c r="H276" s="57">
        <f>H279</f>
        <v>50</v>
      </c>
      <c r="I276" s="57">
        <f>I279</f>
        <v>50</v>
      </c>
    </row>
    <row r="277" spans="1:9" ht="31.5">
      <c r="A277" s="439" t="s">
        <v>518</v>
      </c>
      <c r="B277" s="498">
        <v>881</v>
      </c>
      <c r="C277" s="76" t="s">
        <v>289</v>
      </c>
      <c r="D277" s="76" t="s">
        <v>208</v>
      </c>
      <c r="E277" s="66" t="s">
        <v>9</v>
      </c>
      <c r="F277" s="75"/>
      <c r="G277" s="62">
        <f t="shared" ref="G277:I278" si="45">G278</f>
        <v>0</v>
      </c>
      <c r="H277" s="62">
        <f t="shared" si="45"/>
        <v>50</v>
      </c>
      <c r="I277" s="62">
        <f t="shared" si="45"/>
        <v>50</v>
      </c>
    </row>
    <row r="278" spans="1:9">
      <c r="A278" s="439" t="s">
        <v>519</v>
      </c>
      <c r="B278" s="498">
        <v>881</v>
      </c>
      <c r="C278" s="76" t="s">
        <v>289</v>
      </c>
      <c r="D278" s="76" t="s">
        <v>208</v>
      </c>
      <c r="E278" s="66" t="s">
        <v>52</v>
      </c>
      <c r="F278" s="75"/>
      <c r="G278" s="62">
        <f t="shared" si="45"/>
        <v>0</v>
      </c>
      <c r="H278" s="62">
        <f t="shared" si="45"/>
        <v>50</v>
      </c>
      <c r="I278" s="62">
        <f t="shared" si="45"/>
        <v>50</v>
      </c>
    </row>
    <row r="279" spans="1:9" ht="31.5">
      <c r="A279" s="439" t="s">
        <v>402</v>
      </c>
      <c r="B279" s="498">
        <v>881</v>
      </c>
      <c r="C279" s="76" t="s">
        <v>289</v>
      </c>
      <c r="D279" s="76" t="s">
        <v>208</v>
      </c>
      <c r="E279" s="66" t="s">
        <v>52</v>
      </c>
      <c r="F279" s="75" t="s">
        <v>395</v>
      </c>
      <c r="G279" s="62">
        <v>0</v>
      </c>
      <c r="H279" s="62">
        <v>50</v>
      </c>
      <c r="I279" s="62">
        <v>50</v>
      </c>
    </row>
    <row r="280" spans="1:9">
      <c r="A280" s="444" t="s">
        <v>403</v>
      </c>
      <c r="B280" s="498">
        <v>881</v>
      </c>
      <c r="C280" s="498" t="s">
        <v>240</v>
      </c>
      <c r="D280" s="498" t="s">
        <v>207</v>
      </c>
      <c r="E280" s="496"/>
      <c r="F280" s="75"/>
      <c r="G280" s="57">
        <f>G281+G287</f>
        <v>872.30000000000007</v>
      </c>
      <c r="H280" s="69">
        <f>H281</f>
        <v>697</v>
      </c>
      <c r="I280" s="69">
        <f>I281</f>
        <v>725</v>
      </c>
    </row>
    <row r="281" spans="1:9">
      <c r="A281" s="496" t="s">
        <v>404</v>
      </c>
      <c r="B281" s="498">
        <v>881</v>
      </c>
      <c r="C281" s="76" t="s">
        <v>240</v>
      </c>
      <c r="D281" s="76" t="s">
        <v>206</v>
      </c>
      <c r="E281" s="496"/>
      <c r="F281" s="75"/>
      <c r="G281" s="62">
        <v>703.2</v>
      </c>
      <c r="H281" s="64">
        <f t="shared" ref="H281:I285" si="46">H282</f>
        <v>697</v>
      </c>
      <c r="I281" s="64">
        <f t="shared" si="46"/>
        <v>725</v>
      </c>
    </row>
    <row r="282" spans="1:9" ht="47.25">
      <c r="A282" s="443" t="s">
        <v>375</v>
      </c>
      <c r="B282" s="498">
        <v>881</v>
      </c>
      <c r="C282" s="76" t="s">
        <v>240</v>
      </c>
      <c r="D282" s="76" t="s">
        <v>206</v>
      </c>
      <c r="E282" s="64" t="s">
        <v>376</v>
      </c>
      <c r="F282" s="75"/>
      <c r="G282" s="62">
        <f>$G$281</f>
        <v>703.2</v>
      </c>
      <c r="H282" s="64">
        <f t="shared" si="46"/>
        <v>697</v>
      </c>
      <c r="I282" s="64">
        <f t="shared" si="46"/>
        <v>725</v>
      </c>
    </row>
    <row r="283" spans="1:9" ht="31.5">
      <c r="A283" s="443" t="s">
        <v>405</v>
      </c>
      <c r="B283" s="498">
        <v>881</v>
      </c>
      <c r="C283" s="76" t="s">
        <v>240</v>
      </c>
      <c r="D283" s="76" t="s">
        <v>206</v>
      </c>
      <c r="E283" s="64" t="s">
        <v>378</v>
      </c>
      <c r="F283" s="75"/>
      <c r="G283" s="64">
        <f>$G$281</f>
        <v>703.2</v>
      </c>
      <c r="H283" s="64">
        <f t="shared" si="46"/>
        <v>697</v>
      </c>
      <c r="I283" s="64">
        <f t="shared" si="46"/>
        <v>725</v>
      </c>
    </row>
    <row r="284" spans="1:9" ht="31.5">
      <c r="A284" s="439" t="s">
        <v>406</v>
      </c>
      <c r="B284" s="498">
        <v>881</v>
      </c>
      <c r="C284" s="76" t="s">
        <v>240</v>
      </c>
      <c r="D284" s="76" t="s">
        <v>206</v>
      </c>
      <c r="E284" s="64" t="s">
        <v>407</v>
      </c>
      <c r="F284" s="75"/>
      <c r="G284" s="64">
        <f>$G$281</f>
        <v>703.2</v>
      </c>
      <c r="H284" s="64">
        <f t="shared" si="46"/>
        <v>697</v>
      </c>
      <c r="I284" s="64">
        <f t="shared" si="46"/>
        <v>725</v>
      </c>
    </row>
    <row r="285" spans="1:9" ht="31.5">
      <c r="A285" s="439" t="s">
        <v>408</v>
      </c>
      <c r="B285" s="498">
        <v>881</v>
      </c>
      <c r="C285" s="76" t="s">
        <v>240</v>
      </c>
      <c r="D285" s="76" t="s">
        <v>206</v>
      </c>
      <c r="E285" s="64" t="s">
        <v>409</v>
      </c>
      <c r="F285" s="75"/>
      <c r="G285" s="64">
        <f>$G$281</f>
        <v>703.2</v>
      </c>
      <c r="H285" s="64">
        <f t="shared" si="46"/>
        <v>697</v>
      </c>
      <c r="I285" s="64">
        <f t="shared" si="46"/>
        <v>725</v>
      </c>
    </row>
    <row r="286" spans="1:9">
      <c r="A286" s="439" t="s">
        <v>382</v>
      </c>
      <c r="B286" s="498">
        <v>881</v>
      </c>
      <c r="C286" s="76" t="s">
        <v>240</v>
      </c>
      <c r="D286" s="76" t="s">
        <v>206</v>
      </c>
      <c r="E286" s="64" t="s">
        <v>409</v>
      </c>
      <c r="F286" s="75">
        <v>610</v>
      </c>
      <c r="G286" s="64">
        <f>$G$281</f>
        <v>703.2</v>
      </c>
      <c r="H286" s="64">
        <v>697</v>
      </c>
      <c r="I286" s="64">
        <v>725</v>
      </c>
    </row>
    <row r="287" spans="1:9" ht="31.5">
      <c r="A287" s="66" t="s">
        <v>241</v>
      </c>
      <c r="B287" s="498">
        <v>881</v>
      </c>
      <c r="C287" s="76" t="s">
        <v>240</v>
      </c>
      <c r="D287" s="76" t="s">
        <v>206</v>
      </c>
      <c r="E287" s="496" t="s">
        <v>242</v>
      </c>
      <c r="F287" s="75"/>
      <c r="G287" s="64">
        <f>G288</f>
        <v>169.1</v>
      </c>
      <c r="H287" s="64">
        <v>0</v>
      </c>
      <c r="I287" s="64">
        <v>0</v>
      </c>
    </row>
    <row r="288" spans="1:9">
      <c r="A288" s="66" t="s">
        <v>243</v>
      </c>
      <c r="B288" s="498"/>
      <c r="C288" s="76" t="s">
        <v>240</v>
      </c>
      <c r="D288" s="76" t="s">
        <v>206</v>
      </c>
      <c r="E288" s="66" t="s">
        <v>244</v>
      </c>
      <c r="F288" s="75"/>
      <c r="G288" s="64">
        <v>169.1</v>
      </c>
      <c r="H288" s="64">
        <v>0</v>
      </c>
      <c r="I288" s="64">
        <v>0</v>
      </c>
    </row>
    <row r="289" spans="1:13">
      <c r="A289" s="66" t="s">
        <v>243</v>
      </c>
      <c r="B289" s="498"/>
      <c r="C289" s="76" t="s">
        <v>240</v>
      </c>
      <c r="D289" s="76" t="s">
        <v>206</v>
      </c>
      <c r="E289" s="66" t="s">
        <v>252</v>
      </c>
      <c r="F289" s="75"/>
      <c r="G289" s="64">
        <v>169.1</v>
      </c>
      <c r="H289" s="64">
        <v>0</v>
      </c>
      <c r="I289" s="64">
        <v>0</v>
      </c>
    </row>
    <row r="290" spans="1:13" ht="31.5">
      <c r="A290" s="439" t="s">
        <v>667</v>
      </c>
      <c r="B290" s="498">
        <v>881</v>
      </c>
      <c r="C290" s="76" t="s">
        <v>240</v>
      </c>
      <c r="D290" s="76" t="s">
        <v>206</v>
      </c>
      <c r="E290" s="66" t="s">
        <v>665</v>
      </c>
      <c r="F290" s="75"/>
      <c r="G290" s="64">
        <v>169.1</v>
      </c>
      <c r="H290" s="64">
        <v>0</v>
      </c>
      <c r="I290" s="64">
        <v>0</v>
      </c>
    </row>
    <row r="291" spans="1:13" ht="47.25">
      <c r="A291" s="439" t="s">
        <v>215</v>
      </c>
      <c r="B291" s="498">
        <v>881</v>
      </c>
      <c r="C291" s="76" t="s">
        <v>240</v>
      </c>
      <c r="D291" s="76" t="s">
        <v>206</v>
      </c>
      <c r="E291" s="66" t="s">
        <v>665</v>
      </c>
      <c r="F291" s="75" t="s">
        <v>228</v>
      </c>
      <c r="G291" s="64">
        <v>169.1</v>
      </c>
      <c r="H291" s="64">
        <v>0</v>
      </c>
      <c r="I291" s="64">
        <v>0</v>
      </c>
    </row>
    <row r="292" spans="1:13">
      <c r="A292" s="443" t="s">
        <v>410</v>
      </c>
      <c r="B292" s="443"/>
      <c r="C292" s="498"/>
      <c r="D292" s="498"/>
      <c r="E292" s="496"/>
      <c r="F292" s="75"/>
      <c r="G292" s="57">
        <f>G15</f>
        <v>48105.8</v>
      </c>
      <c r="H292" s="57">
        <f>H15</f>
        <v>28093.4</v>
      </c>
      <c r="I292" s="57">
        <f>I15</f>
        <v>25515.499999999996</v>
      </c>
    </row>
    <row r="293" spans="1:13">
      <c r="A293" s="337" t="s">
        <v>540</v>
      </c>
      <c r="B293" s="337"/>
      <c r="C293" s="336"/>
      <c r="D293" s="336"/>
      <c r="E293" s="337"/>
      <c r="F293" s="336"/>
      <c r="G293" s="337">
        <v>0</v>
      </c>
      <c r="H293" s="342">
        <v>646.20000000000005</v>
      </c>
      <c r="I293" s="337">
        <v>1327.1</v>
      </c>
    </row>
    <row r="294" spans="1:13">
      <c r="A294" s="443" t="s">
        <v>539</v>
      </c>
      <c r="B294" s="443"/>
      <c r="C294" s="75"/>
      <c r="D294" s="75"/>
      <c r="E294" s="64"/>
      <c r="F294" s="64"/>
      <c r="G294" s="69">
        <f>G292</f>
        <v>48105.8</v>
      </c>
      <c r="H294" s="343">
        <f>H292+H293</f>
        <v>28739.600000000002</v>
      </c>
      <c r="I294" s="73">
        <f>I292+I293</f>
        <v>26842.599999999995</v>
      </c>
    </row>
    <row r="295" spans="1:13">
      <c r="G295" s="436">
        <f>Приложени3!D44</f>
        <v>48105.8</v>
      </c>
      <c r="H295" s="436">
        <f>Приложени3!E44</f>
        <v>28739.600000000002</v>
      </c>
      <c r="I295" s="436">
        <f>Приложени3!F44</f>
        <v>26842.599999999995</v>
      </c>
    </row>
    <row r="297" spans="1:13" ht="72" customHeight="1">
      <c r="K297" s="359"/>
      <c r="L297" s="359"/>
      <c r="M297" s="359"/>
    </row>
    <row r="298" spans="1:13" ht="45" customHeight="1"/>
    <row r="299" spans="1:13" ht="45" customHeight="1"/>
    <row r="300" spans="1:13" ht="45" customHeight="1"/>
    <row r="301" spans="1:13" ht="45" customHeight="1"/>
  </sheetData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="150" zoomScaleNormal="150" workbookViewId="0">
      <selection activeCell="E287" sqref="E287"/>
    </sheetView>
  </sheetViews>
  <sheetFormatPr defaultColWidth="8.85546875" defaultRowHeight="15.75"/>
  <cols>
    <col min="1" max="1" width="73.28515625" style="85" customWidth="1"/>
    <col min="2" max="2" width="15.85546875" style="100" customWidth="1"/>
    <col min="3" max="3" width="11.28515625" style="100" customWidth="1"/>
    <col min="4" max="4" width="9.85546875" style="100" customWidth="1"/>
    <col min="5" max="5" width="12.85546875" style="53" customWidth="1"/>
    <col min="6" max="6" width="13.42578125" style="55" customWidth="1"/>
    <col min="7" max="7" width="11.7109375" style="55" customWidth="1"/>
    <col min="8" max="8" width="0.5703125" style="86" hidden="1" customWidth="1"/>
    <col min="9" max="9" width="0.85546875" style="86" hidden="1" customWidth="1"/>
    <col min="10" max="16384" width="8.85546875" style="86"/>
  </cols>
  <sheetData>
    <row r="1" spans="1:9">
      <c r="B1" s="52"/>
      <c r="C1" s="509" t="s">
        <v>604</v>
      </c>
      <c r="D1" s="509"/>
      <c r="E1" s="509"/>
      <c r="F1" s="509"/>
      <c r="G1" s="509"/>
      <c r="H1" s="509"/>
      <c r="I1" s="509"/>
    </row>
    <row r="2" spans="1:9">
      <c r="B2" s="52"/>
      <c r="C2" s="520"/>
      <c r="D2" s="520"/>
      <c r="E2" s="521" t="s">
        <v>607</v>
      </c>
      <c r="F2" s="521"/>
      <c r="G2" s="521"/>
      <c r="H2" s="521"/>
      <c r="I2" s="521"/>
    </row>
    <row r="3" spans="1:9">
      <c r="A3" s="458"/>
      <c r="B3" s="52"/>
      <c r="C3" s="509" t="s">
        <v>608</v>
      </c>
      <c r="D3" s="509"/>
      <c r="E3" s="509"/>
      <c r="F3" s="509"/>
      <c r="G3" s="509"/>
      <c r="H3" s="509"/>
      <c r="I3" s="509"/>
    </row>
    <row r="4" spans="1:9">
      <c r="B4" s="52"/>
      <c r="C4" s="460"/>
      <c r="D4" s="509" t="s">
        <v>609</v>
      </c>
      <c r="E4" s="578"/>
      <c r="F4" s="578"/>
      <c r="G4" s="578"/>
      <c r="H4" s="460"/>
      <c r="I4" s="460"/>
    </row>
    <row r="5" spans="1:9">
      <c r="B5" s="509" t="s">
        <v>686</v>
      </c>
      <c r="C5" s="577"/>
      <c r="D5" s="577"/>
      <c r="E5" s="577"/>
      <c r="F5" s="577"/>
      <c r="G5" s="577"/>
      <c r="H5" s="577"/>
      <c r="I5" s="577"/>
    </row>
    <row r="6" spans="1:9">
      <c r="B6" s="576"/>
      <c r="C6" s="576"/>
      <c r="D6" s="576"/>
      <c r="E6" s="576"/>
      <c r="F6" s="576"/>
      <c r="G6" s="576"/>
    </row>
    <row r="7" spans="1:9">
      <c r="B7" s="87"/>
      <c r="C7" s="572"/>
      <c r="D7" s="572"/>
      <c r="E7" s="572"/>
    </row>
    <row r="8" spans="1:9" ht="16.5">
      <c r="A8" s="574"/>
      <c r="B8" s="574"/>
      <c r="C8" s="574"/>
      <c r="D8" s="574"/>
      <c r="E8" s="574"/>
    </row>
    <row r="9" spans="1:9" ht="15.75" customHeight="1">
      <c r="A9" s="575" t="s">
        <v>570</v>
      </c>
      <c r="B9" s="575"/>
      <c r="C9" s="575"/>
      <c r="D9" s="575"/>
      <c r="E9" s="575"/>
      <c r="F9" s="575"/>
      <c r="G9" s="575"/>
    </row>
    <row r="10" spans="1:9" ht="15.75" customHeight="1">
      <c r="A10" s="575"/>
      <c r="B10" s="575"/>
      <c r="C10" s="575"/>
      <c r="D10" s="575"/>
      <c r="E10" s="575"/>
      <c r="F10" s="575"/>
      <c r="G10" s="575"/>
    </row>
    <row r="11" spans="1:9" ht="72" customHeight="1">
      <c r="A11" s="575"/>
      <c r="B11" s="575"/>
      <c r="C11" s="575"/>
      <c r="D11" s="575"/>
      <c r="E11" s="575"/>
      <c r="F11" s="575"/>
      <c r="G11" s="575"/>
    </row>
    <row r="12" spans="1:9" ht="36" customHeight="1">
      <c r="A12" s="464"/>
      <c r="B12" s="464"/>
      <c r="C12" s="464"/>
      <c r="D12" s="464"/>
      <c r="E12" s="462"/>
    </row>
    <row r="13" spans="1:9" ht="36" customHeight="1">
      <c r="A13" s="573" t="s">
        <v>195</v>
      </c>
      <c r="B13" s="570" t="s">
        <v>199</v>
      </c>
      <c r="C13" s="570" t="s">
        <v>200</v>
      </c>
      <c r="D13" s="570" t="s">
        <v>549</v>
      </c>
      <c r="E13" s="565" t="s">
        <v>201</v>
      </c>
      <c r="F13" s="565"/>
      <c r="G13" s="565"/>
    </row>
    <row r="14" spans="1:9">
      <c r="A14" s="573"/>
      <c r="B14" s="570"/>
      <c r="C14" s="570"/>
      <c r="D14" s="570"/>
      <c r="E14" s="56" t="s">
        <v>522</v>
      </c>
      <c r="F14" s="56" t="s">
        <v>523</v>
      </c>
      <c r="G14" s="56" t="s">
        <v>85</v>
      </c>
    </row>
    <row r="15" spans="1:9">
      <c r="A15" s="88">
        <v>1</v>
      </c>
      <c r="B15" s="88">
        <v>2</v>
      </c>
      <c r="C15" s="88">
        <v>3</v>
      </c>
      <c r="D15" s="88">
        <v>4</v>
      </c>
      <c r="E15" s="88">
        <v>5</v>
      </c>
      <c r="F15" s="88">
        <v>6</v>
      </c>
      <c r="G15" s="88">
        <v>7</v>
      </c>
    </row>
    <row r="16" spans="1:9">
      <c r="A16" s="89" t="s">
        <v>202</v>
      </c>
      <c r="B16" s="463"/>
      <c r="C16" s="463"/>
      <c r="D16" s="463"/>
      <c r="E16" s="57">
        <f>E36+E48+E53+E62+E89+E109+E114+E119+E139+E154+E164+E172+E204+E227+E193+E288+I36+E198+E34+E22+E21+E73+E61</f>
        <v>48105.80000000001</v>
      </c>
      <c r="F16" s="57">
        <f>F36+F48+F53+F62+F89+F109+F114+F119+F139+F154+F164+F172+F204+F227+F193+F288+J36+F198+F34+F25+F21+F73</f>
        <v>28093.4</v>
      </c>
      <c r="G16" s="57">
        <f>G36+G48+G53+G62+G89+G109+G114+G119+G139+G154+G164+G172+G204+G227+G193+G288+K36+G198+G34+G25+G21+G73</f>
        <v>25515.5</v>
      </c>
    </row>
    <row r="17" spans="1:7" ht="94.5">
      <c r="A17" s="90" t="s">
        <v>147</v>
      </c>
      <c r="B17" s="76" t="s">
        <v>626</v>
      </c>
      <c r="C17" s="96"/>
      <c r="D17" s="76"/>
      <c r="E17" s="62">
        <v>0</v>
      </c>
      <c r="F17" s="62">
        <v>5</v>
      </c>
      <c r="G17" s="62">
        <v>5</v>
      </c>
    </row>
    <row r="18" spans="1:7" ht="94.5">
      <c r="A18" s="77" t="s">
        <v>591</v>
      </c>
      <c r="B18" s="76" t="s">
        <v>628</v>
      </c>
      <c r="C18" s="96"/>
      <c r="D18" s="76"/>
      <c r="E18" s="62">
        <v>0</v>
      </c>
      <c r="F18" s="62">
        <v>5</v>
      </c>
      <c r="G18" s="62">
        <v>5</v>
      </c>
    </row>
    <row r="19" spans="1:7" ht="78.75">
      <c r="A19" s="355" t="s">
        <v>148</v>
      </c>
      <c r="B19" s="76" t="s">
        <v>627</v>
      </c>
      <c r="C19" s="96"/>
      <c r="D19" s="76"/>
      <c r="E19" s="62">
        <v>0</v>
      </c>
      <c r="F19" s="62">
        <v>5</v>
      </c>
      <c r="G19" s="62">
        <v>5</v>
      </c>
    </row>
    <row r="20" spans="1:7" ht="31.5">
      <c r="A20" s="420" t="s">
        <v>215</v>
      </c>
      <c r="B20" s="421" t="s">
        <v>629</v>
      </c>
      <c r="C20" s="96"/>
      <c r="D20" s="76"/>
      <c r="E20" s="62"/>
      <c r="F20" s="62"/>
      <c r="G20" s="62"/>
    </row>
    <row r="21" spans="1:7">
      <c r="A21" s="77" t="s">
        <v>161</v>
      </c>
      <c r="B21" s="76" t="s">
        <v>629</v>
      </c>
      <c r="C21" s="96">
        <v>240</v>
      </c>
      <c r="D21" s="76" t="s">
        <v>552</v>
      </c>
      <c r="E21" s="57">
        <v>0</v>
      </c>
      <c r="F21" s="57">
        <v>5</v>
      </c>
      <c r="G21" s="57">
        <v>5</v>
      </c>
    </row>
    <row r="22" spans="1:7" ht="78.75">
      <c r="A22" s="65" t="s">
        <v>149</v>
      </c>
      <c r="B22" s="66" t="s">
        <v>623</v>
      </c>
      <c r="C22" s="76"/>
      <c r="D22" s="76"/>
      <c r="E22" s="345">
        <f>E26+E30</f>
        <v>3518</v>
      </c>
      <c r="F22" s="345">
        <v>2444</v>
      </c>
      <c r="G22" s="345">
        <v>200</v>
      </c>
    </row>
    <row r="23" spans="1:7" ht="65.25" customHeight="1">
      <c r="A23" s="335" t="s">
        <v>600</v>
      </c>
      <c r="B23" s="422" t="s">
        <v>634</v>
      </c>
      <c r="C23" s="76"/>
      <c r="D23" s="76"/>
      <c r="E23" s="345">
        <v>2068</v>
      </c>
      <c r="F23" s="345">
        <v>2444</v>
      </c>
      <c r="G23" s="345">
        <v>200</v>
      </c>
    </row>
    <row r="24" spans="1:7">
      <c r="A24" s="67" t="s">
        <v>635</v>
      </c>
      <c r="B24" s="422" t="s">
        <v>650</v>
      </c>
      <c r="C24" s="76"/>
      <c r="D24" s="76"/>
      <c r="E24" s="345">
        <v>2068</v>
      </c>
      <c r="F24" s="345">
        <v>2444</v>
      </c>
      <c r="G24" s="345">
        <v>200</v>
      </c>
    </row>
    <row r="25" spans="1:7" ht="31.5">
      <c r="A25" s="60" t="s">
        <v>215</v>
      </c>
      <c r="B25" s="66" t="s">
        <v>650</v>
      </c>
      <c r="C25" s="76" t="s">
        <v>228</v>
      </c>
      <c r="D25" s="76"/>
      <c r="E25" s="345">
        <f>E22+E27</f>
        <v>4968</v>
      </c>
      <c r="F25" s="345">
        <v>2444</v>
      </c>
      <c r="G25" s="345">
        <v>200</v>
      </c>
    </row>
    <row r="26" spans="1:7">
      <c r="A26" s="423" t="s">
        <v>175</v>
      </c>
      <c r="B26" s="422" t="s">
        <v>650</v>
      </c>
      <c r="C26" s="421" t="s">
        <v>228</v>
      </c>
      <c r="D26" s="421" t="s">
        <v>7</v>
      </c>
      <c r="E26" s="408">
        <v>2068</v>
      </c>
      <c r="F26" s="408">
        <v>2444</v>
      </c>
      <c r="G26" s="409">
        <v>200</v>
      </c>
    </row>
    <row r="27" spans="1:7" ht="47.25" customHeight="1">
      <c r="A27" s="490" t="s">
        <v>674</v>
      </c>
      <c r="B27" s="422" t="s">
        <v>675</v>
      </c>
      <c r="C27" s="421"/>
      <c r="D27" s="421"/>
      <c r="E27" s="488">
        <v>1450</v>
      </c>
      <c r="F27" s="488">
        <v>0</v>
      </c>
      <c r="G27" s="489">
        <v>0</v>
      </c>
    </row>
    <row r="28" spans="1:7" ht="33" customHeight="1">
      <c r="A28" s="423" t="s">
        <v>673</v>
      </c>
      <c r="B28" s="422" t="s">
        <v>675</v>
      </c>
      <c r="C28" s="421"/>
      <c r="D28" s="421"/>
      <c r="E28" s="488">
        <v>1450</v>
      </c>
      <c r="F28" s="488">
        <v>0</v>
      </c>
      <c r="G28" s="489">
        <v>0</v>
      </c>
    </row>
    <row r="29" spans="1:7" ht="31.5">
      <c r="A29" s="60" t="s">
        <v>215</v>
      </c>
      <c r="B29" s="422" t="s">
        <v>675</v>
      </c>
      <c r="C29" s="421"/>
      <c r="D29" s="421"/>
      <c r="E29" s="488">
        <v>1450</v>
      </c>
      <c r="F29" s="488">
        <v>0</v>
      </c>
      <c r="G29" s="489">
        <v>0</v>
      </c>
    </row>
    <row r="30" spans="1:7">
      <c r="A30" s="423" t="str">
        <f>$A$26</f>
        <v>Коммунальное хозяйство</v>
      </c>
      <c r="B30" s="422" t="s">
        <v>675</v>
      </c>
      <c r="C30" s="421" t="s">
        <v>228</v>
      </c>
      <c r="D30" s="421" t="s">
        <v>7</v>
      </c>
      <c r="E30" s="408">
        <v>1450</v>
      </c>
      <c r="F30" s="408">
        <v>0</v>
      </c>
      <c r="G30" s="125">
        <v>0</v>
      </c>
    </row>
    <row r="31" spans="1:7" ht="63">
      <c r="A31" s="65" t="s">
        <v>603</v>
      </c>
      <c r="B31" s="395" t="s">
        <v>620</v>
      </c>
      <c r="C31" s="76"/>
      <c r="D31" s="76"/>
      <c r="E31" s="368">
        <v>615.4</v>
      </c>
      <c r="F31" s="368">
        <v>299.39999999999998</v>
      </c>
      <c r="G31" s="369">
        <v>456.5</v>
      </c>
    </row>
    <row r="32" spans="1:7">
      <c r="A32" s="335" t="s">
        <v>617</v>
      </c>
      <c r="B32" s="396" t="s">
        <v>621</v>
      </c>
      <c r="C32" s="76"/>
      <c r="D32" s="76"/>
      <c r="E32" s="370">
        <v>615.4</v>
      </c>
      <c r="F32" s="370">
        <v>299.39999999999998</v>
      </c>
      <c r="G32" s="371">
        <v>456.5</v>
      </c>
    </row>
    <row r="33" spans="1:7" ht="94.5">
      <c r="A33" s="67" t="s">
        <v>651</v>
      </c>
      <c r="B33" s="396" t="s">
        <v>622</v>
      </c>
      <c r="C33" s="76"/>
      <c r="D33" s="76"/>
      <c r="E33" s="372">
        <v>615.4</v>
      </c>
      <c r="F33" s="372">
        <v>299.39999999999998</v>
      </c>
      <c r="G33" s="373">
        <v>456.5</v>
      </c>
    </row>
    <row r="34" spans="1:7" ht="31.5">
      <c r="A34" s="374" t="s">
        <v>215</v>
      </c>
      <c r="B34" s="375" t="s">
        <v>622</v>
      </c>
      <c r="C34" s="76" t="s">
        <v>228</v>
      </c>
      <c r="D34" s="76"/>
      <c r="E34" s="370">
        <v>615.4</v>
      </c>
      <c r="F34" s="370">
        <v>299.39999999999998</v>
      </c>
      <c r="G34" s="371">
        <v>456.5</v>
      </c>
    </row>
    <row r="35" spans="1:7">
      <c r="A35" s="424" t="s">
        <v>294</v>
      </c>
      <c r="B35" s="425" t="s">
        <v>622</v>
      </c>
      <c r="C35" s="421" t="s">
        <v>228</v>
      </c>
      <c r="D35" s="421" t="s">
        <v>2</v>
      </c>
      <c r="E35" s="370"/>
      <c r="F35" s="370"/>
      <c r="G35" s="371"/>
    </row>
    <row r="36" spans="1:7" ht="63">
      <c r="A36" s="90" t="s">
        <v>321</v>
      </c>
      <c r="B36" s="463" t="s">
        <v>269</v>
      </c>
      <c r="C36" s="76"/>
      <c r="D36" s="76"/>
      <c r="E36" s="57">
        <f>E37+E43</f>
        <v>257.8</v>
      </c>
      <c r="F36" s="57">
        <f>F37+F43</f>
        <v>205</v>
      </c>
      <c r="G36" s="57">
        <f>G37+G43</f>
        <v>215</v>
      </c>
    </row>
    <row r="37" spans="1:7" ht="78.75">
      <c r="A37" s="90" t="s">
        <v>550</v>
      </c>
      <c r="B37" s="76" t="s">
        <v>551</v>
      </c>
      <c r="C37" s="76"/>
      <c r="D37" s="76"/>
      <c r="E37" s="62">
        <f>E38</f>
        <v>115</v>
      </c>
      <c r="F37" s="62">
        <f t="shared" ref="F37:G40" si="0">F38</f>
        <v>85</v>
      </c>
      <c r="G37" s="62">
        <f t="shared" si="0"/>
        <v>85</v>
      </c>
    </row>
    <row r="38" spans="1:7" ht="31.5">
      <c r="A38" s="77" t="s">
        <v>43</v>
      </c>
      <c r="B38" s="76" t="s">
        <v>271</v>
      </c>
      <c r="C38" s="76"/>
      <c r="D38" s="76"/>
      <c r="E38" s="62">
        <f>E39</f>
        <v>115</v>
      </c>
      <c r="F38" s="62">
        <f t="shared" si="0"/>
        <v>85</v>
      </c>
      <c r="G38" s="62">
        <f t="shared" si="0"/>
        <v>85</v>
      </c>
    </row>
    <row r="39" spans="1:7" ht="31.5">
      <c r="A39" s="77" t="s">
        <v>44</v>
      </c>
      <c r="B39" s="76" t="s">
        <v>272</v>
      </c>
      <c r="C39" s="76"/>
      <c r="D39" s="76"/>
      <c r="E39" s="62">
        <f>E40</f>
        <v>115</v>
      </c>
      <c r="F39" s="62">
        <f t="shared" si="0"/>
        <v>85</v>
      </c>
      <c r="G39" s="62">
        <f t="shared" si="0"/>
        <v>85</v>
      </c>
    </row>
    <row r="40" spans="1:7" ht="31.5">
      <c r="A40" s="78" t="s">
        <v>215</v>
      </c>
      <c r="B40" s="76" t="s">
        <v>272</v>
      </c>
      <c r="C40" s="76" t="s">
        <v>228</v>
      </c>
      <c r="D40" s="76"/>
      <c r="E40" s="62">
        <f>E41</f>
        <v>115</v>
      </c>
      <c r="F40" s="62">
        <f t="shared" si="0"/>
        <v>85</v>
      </c>
      <c r="G40" s="62">
        <f t="shared" si="0"/>
        <v>85</v>
      </c>
    </row>
    <row r="41" spans="1:7">
      <c r="A41" s="78" t="s">
        <v>161</v>
      </c>
      <c r="B41" s="76" t="s">
        <v>272</v>
      </c>
      <c r="C41" s="76" t="s">
        <v>228</v>
      </c>
      <c r="D41" s="76" t="s">
        <v>552</v>
      </c>
      <c r="E41" s="62">
        <v>115</v>
      </c>
      <c r="F41" s="62">
        <v>85</v>
      </c>
      <c r="G41" s="62">
        <v>85</v>
      </c>
    </row>
    <row r="42" spans="1:7" ht="0.75" customHeight="1">
      <c r="A42" s="60" t="s">
        <v>77</v>
      </c>
      <c r="B42" s="362" t="s">
        <v>78</v>
      </c>
      <c r="C42" s="76"/>
      <c r="D42" s="76"/>
      <c r="E42" s="62" t="e">
        <f>#REF!</f>
        <v>#REF!</v>
      </c>
      <c r="F42" s="62" t="e">
        <f>#REF!</f>
        <v>#REF!</v>
      </c>
      <c r="G42" s="62" t="e">
        <f>#REF!</f>
        <v>#REF!</v>
      </c>
    </row>
    <row r="43" spans="1:7" ht="104.25" customHeight="1">
      <c r="A43" s="363" t="s">
        <v>40</v>
      </c>
      <c r="B43" s="76" t="s">
        <v>323</v>
      </c>
      <c r="C43" s="76"/>
      <c r="D43" s="76"/>
      <c r="E43" s="62">
        <f>E47</f>
        <v>142.80000000000001</v>
      </c>
      <c r="F43" s="62">
        <f>F47</f>
        <v>120</v>
      </c>
      <c r="G43" s="62">
        <f>G47</f>
        <v>130</v>
      </c>
    </row>
    <row r="44" spans="1:7" ht="36" customHeight="1">
      <c r="A44" s="364" t="s">
        <v>41</v>
      </c>
      <c r="B44" s="76" t="s">
        <v>325</v>
      </c>
      <c r="C44" s="76"/>
      <c r="D44" s="76"/>
      <c r="E44" s="62">
        <f t="shared" ref="E44:G46" si="1">E45</f>
        <v>142.80000000000001</v>
      </c>
      <c r="F44" s="62">
        <f t="shared" si="1"/>
        <v>120</v>
      </c>
      <c r="G44" s="62">
        <f t="shared" si="1"/>
        <v>130</v>
      </c>
    </row>
    <row r="45" spans="1:7" ht="31.5">
      <c r="A45" s="77" t="s">
        <v>42</v>
      </c>
      <c r="B45" s="76" t="s">
        <v>326</v>
      </c>
      <c r="C45" s="76"/>
      <c r="D45" s="76"/>
      <c r="E45" s="62">
        <f t="shared" si="1"/>
        <v>142.80000000000001</v>
      </c>
      <c r="F45" s="62">
        <f t="shared" si="1"/>
        <v>120</v>
      </c>
      <c r="G45" s="62">
        <f t="shared" si="1"/>
        <v>130</v>
      </c>
    </row>
    <row r="46" spans="1:7" ht="31.5">
      <c r="A46" s="78" t="s">
        <v>215</v>
      </c>
      <c r="B46" s="76" t="s">
        <v>326</v>
      </c>
      <c r="C46" s="76" t="s">
        <v>228</v>
      </c>
      <c r="D46" s="76"/>
      <c r="E46" s="62">
        <f t="shared" si="1"/>
        <v>142.80000000000001</v>
      </c>
      <c r="F46" s="62">
        <f t="shared" si="1"/>
        <v>120</v>
      </c>
      <c r="G46" s="62">
        <f t="shared" si="1"/>
        <v>130</v>
      </c>
    </row>
    <row r="47" spans="1:7">
      <c r="A47" s="78" t="s">
        <v>171</v>
      </c>
      <c r="B47" s="76" t="s">
        <v>326</v>
      </c>
      <c r="C47" s="76" t="s">
        <v>228</v>
      </c>
      <c r="D47" s="76" t="s">
        <v>553</v>
      </c>
      <c r="E47" s="62">
        <v>142.80000000000001</v>
      </c>
      <c r="F47" s="62">
        <v>120</v>
      </c>
      <c r="G47" s="62">
        <v>130</v>
      </c>
    </row>
    <row r="48" spans="1:7" ht="31.5">
      <c r="A48" s="90" t="s">
        <v>554</v>
      </c>
      <c r="B48" s="463" t="s">
        <v>548</v>
      </c>
      <c r="C48" s="76"/>
      <c r="D48" s="76"/>
      <c r="E48" s="57">
        <f>E51</f>
        <v>9.5</v>
      </c>
      <c r="F48" s="57">
        <f t="shared" ref="F48:G51" si="2">F49</f>
        <v>10</v>
      </c>
      <c r="G48" s="57">
        <f t="shared" si="2"/>
        <v>10</v>
      </c>
    </row>
    <row r="49" spans="1:7" ht="47.25">
      <c r="A49" s="91" t="s">
        <v>642</v>
      </c>
      <c r="B49" s="365" t="s">
        <v>274</v>
      </c>
      <c r="C49" s="76"/>
      <c r="D49" s="76"/>
      <c r="E49" s="62">
        <f>E50</f>
        <v>9.5</v>
      </c>
      <c r="F49" s="62">
        <f t="shared" si="2"/>
        <v>10</v>
      </c>
      <c r="G49" s="62">
        <f t="shared" si="2"/>
        <v>10</v>
      </c>
    </row>
    <row r="50" spans="1:7" ht="47.25">
      <c r="A50" s="352" t="s">
        <v>275</v>
      </c>
      <c r="B50" s="365" t="s">
        <v>276</v>
      </c>
      <c r="C50" s="76"/>
      <c r="D50" s="76"/>
      <c r="E50" s="62">
        <f>E51</f>
        <v>9.5</v>
      </c>
      <c r="F50" s="62">
        <f t="shared" si="2"/>
        <v>10</v>
      </c>
      <c r="G50" s="62">
        <f t="shared" si="2"/>
        <v>10</v>
      </c>
    </row>
    <row r="51" spans="1:7" ht="31.5">
      <c r="A51" s="77" t="s">
        <v>215</v>
      </c>
      <c r="B51" s="365" t="s">
        <v>276</v>
      </c>
      <c r="C51" s="76" t="s">
        <v>228</v>
      </c>
      <c r="D51" s="76"/>
      <c r="E51" s="62">
        <f>E52</f>
        <v>9.5</v>
      </c>
      <c r="F51" s="62">
        <f t="shared" si="2"/>
        <v>10</v>
      </c>
      <c r="G51" s="62">
        <f t="shared" si="2"/>
        <v>10</v>
      </c>
    </row>
    <row r="52" spans="1:7">
      <c r="A52" s="78" t="s">
        <v>161</v>
      </c>
      <c r="B52" s="365" t="s">
        <v>276</v>
      </c>
      <c r="C52" s="76" t="s">
        <v>228</v>
      </c>
      <c r="D52" s="76" t="s">
        <v>552</v>
      </c>
      <c r="E52" s="366">
        <v>9.5</v>
      </c>
      <c r="F52" s="62">
        <v>10</v>
      </c>
      <c r="G52" s="62">
        <v>10</v>
      </c>
    </row>
    <row r="53" spans="1:7" ht="31.5">
      <c r="A53" s="90" t="s">
        <v>255</v>
      </c>
      <c r="B53" s="463" t="s">
        <v>256</v>
      </c>
      <c r="C53" s="76"/>
      <c r="D53" s="76"/>
      <c r="E53" s="57">
        <f>E54</f>
        <v>270.10000000000002</v>
      </c>
      <c r="F53" s="57">
        <f t="shared" ref="F53:G53" si="3">F54</f>
        <v>330</v>
      </c>
      <c r="G53" s="57">
        <f t="shared" si="3"/>
        <v>275</v>
      </c>
    </row>
    <row r="54" spans="1:7" ht="78.75">
      <c r="A54" s="363" t="s">
        <v>555</v>
      </c>
      <c r="B54" s="463" t="s">
        <v>257</v>
      </c>
      <c r="C54" s="463"/>
      <c r="D54" s="76"/>
      <c r="E54" s="57">
        <f>E58</f>
        <v>270.10000000000002</v>
      </c>
      <c r="F54" s="57">
        <f t="shared" ref="F54:G54" si="4">F58</f>
        <v>330</v>
      </c>
      <c r="G54" s="57">
        <f t="shared" si="4"/>
        <v>275</v>
      </c>
    </row>
    <row r="55" spans="1:7" ht="31.5">
      <c r="A55" s="367" t="s">
        <v>291</v>
      </c>
      <c r="B55" s="76" t="s">
        <v>503</v>
      </c>
      <c r="C55" s="76"/>
      <c r="D55" s="76"/>
      <c r="E55" s="62">
        <f>E57</f>
        <v>270.10000000000002</v>
      </c>
      <c r="F55" s="62">
        <f t="shared" ref="F55:G57" si="5">F56</f>
        <v>330</v>
      </c>
      <c r="G55" s="62">
        <f t="shared" si="5"/>
        <v>275</v>
      </c>
    </row>
    <row r="56" spans="1:7" ht="31.5">
      <c r="A56" s="367" t="s">
        <v>292</v>
      </c>
      <c r="B56" s="76" t="s">
        <v>504</v>
      </c>
      <c r="C56" s="76"/>
      <c r="D56" s="76"/>
      <c r="E56" s="62">
        <f>E57</f>
        <v>270.10000000000002</v>
      </c>
      <c r="F56" s="62">
        <f t="shared" si="5"/>
        <v>330</v>
      </c>
      <c r="G56" s="62">
        <f t="shared" si="5"/>
        <v>275</v>
      </c>
    </row>
    <row r="57" spans="1:7" ht="31.5">
      <c r="A57" s="78" t="s">
        <v>215</v>
      </c>
      <c r="B57" s="76" t="s">
        <v>504</v>
      </c>
      <c r="C57" s="76" t="s">
        <v>228</v>
      </c>
      <c r="D57" s="76"/>
      <c r="E57" s="62">
        <f>E58</f>
        <v>270.10000000000002</v>
      </c>
      <c r="F57" s="62">
        <f t="shared" si="5"/>
        <v>330</v>
      </c>
      <c r="G57" s="62">
        <f t="shared" si="5"/>
        <v>275</v>
      </c>
    </row>
    <row r="58" spans="1:7">
      <c r="A58" s="78" t="s">
        <v>167</v>
      </c>
      <c r="B58" s="76" t="s">
        <v>504</v>
      </c>
      <c r="C58" s="76" t="s">
        <v>228</v>
      </c>
      <c r="D58" s="76" t="s">
        <v>557</v>
      </c>
      <c r="E58" s="62">
        <v>270.10000000000002</v>
      </c>
      <c r="F58" s="62">
        <v>330</v>
      </c>
      <c r="G58" s="62">
        <v>275</v>
      </c>
    </row>
    <row r="59" spans="1:7" ht="47.25">
      <c r="A59" s="475" t="s">
        <v>669</v>
      </c>
      <c r="B59" s="476" t="s">
        <v>670</v>
      </c>
      <c r="C59" s="479"/>
      <c r="D59" s="479"/>
      <c r="E59" s="477">
        <f>E60</f>
        <v>20</v>
      </c>
      <c r="F59" s="477">
        <f t="shared" ref="F59:G60" si="6">F60</f>
        <v>0</v>
      </c>
      <c r="G59" s="477">
        <f t="shared" si="6"/>
        <v>0</v>
      </c>
    </row>
    <row r="60" spans="1:7" ht="31.5">
      <c r="A60" s="480" t="s">
        <v>215</v>
      </c>
      <c r="B60" s="478" t="s">
        <v>670</v>
      </c>
      <c r="C60" s="479" t="s">
        <v>228</v>
      </c>
      <c r="D60" s="479"/>
      <c r="E60" s="477">
        <f>E61</f>
        <v>20</v>
      </c>
      <c r="F60" s="477">
        <f t="shared" si="6"/>
        <v>0</v>
      </c>
      <c r="G60" s="477">
        <f t="shared" si="6"/>
        <v>0</v>
      </c>
    </row>
    <row r="61" spans="1:7" ht="31.5">
      <c r="A61" s="480" t="s">
        <v>556</v>
      </c>
      <c r="B61" s="476" t="s">
        <v>670</v>
      </c>
      <c r="C61" s="479" t="s">
        <v>228</v>
      </c>
      <c r="D61" s="479" t="s">
        <v>557</v>
      </c>
      <c r="E61" s="477">
        <v>20</v>
      </c>
      <c r="F61" s="477">
        <v>0</v>
      </c>
      <c r="G61" s="477">
        <v>0</v>
      </c>
    </row>
    <row r="62" spans="1:7" ht="78.75">
      <c r="A62" s="79" t="s">
        <v>0</v>
      </c>
      <c r="B62" s="463" t="s">
        <v>1</v>
      </c>
      <c r="C62" s="76"/>
      <c r="D62" s="76"/>
      <c r="E62" s="57">
        <f>E63+E74+E79+E84</f>
        <v>2250</v>
      </c>
      <c r="F62" s="57">
        <f t="shared" ref="F62:G62" si="7">F63+F74+F79+F84</f>
        <v>2000</v>
      </c>
      <c r="G62" s="57">
        <f t="shared" si="7"/>
        <v>2000</v>
      </c>
    </row>
    <row r="63" spans="1:7" ht="31.5">
      <c r="A63" s="363" t="s">
        <v>297</v>
      </c>
      <c r="B63" s="463" t="s">
        <v>298</v>
      </c>
      <c r="C63" s="463"/>
      <c r="D63" s="463"/>
      <c r="E63" s="57">
        <f>E65</f>
        <v>1350</v>
      </c>
      <c r="F63" s="57">
        <f t="shared" ref="F63:G66" si="8">F64</f>
        <v>800</v>
      </c>
      <c r="G63" s="57">
        <f t="shared" si="8"/>
        <v>800</v>
      </c>
    </row>
    <row r="64" spans="1:7" ht="47.25">
      <c r="A64" s="364" t="s">
        <v>299</v>
      </c>
      <c r="B64" s="76" t="s">
        <v>300</v>
      </c>
      <c r="C64" s="76"/>
      <c r="D64" s="76"/>
      <c r="E64" s="62">
        <f>E65</f>
        <v>1350</v>
      </c>
      <c r="F64" s="62">
        <f t="shared" si="8"/>
        <v>800</v>
      </c>
      <c r="G64" s="62">
        <f t="shared" si="8"/>
        <v>800</v>
      </c>
    </row>
    <row r="65" spans="1:7" ht="31.5">
      <c r="A65" s="364" t="s">
        <v>301</v>
      </c>
      <c r="B65" s="76" t="s">
        <v>302</v>
      </c>
      <c r="C65" s="76"/>
      <c r="D65" s="76"/>
      <c r="E65" s="62">
        <f>E66</f>
        <v>1350</v>
      </c>
      <c r="F65" s="62">
        <f t="shared" si="8"/>
        <v>800</v>
      </c>
      <c r="G65" s="62">
        <f t="shared" si="8"/>
        <v>800</v>
      </c>
    </row>
    <row r="66" spans="1:7" ht="31.5">
      <c r="A66" s="78" t="s">
        <v>215</v>
      </c>
      <c r="B66" s="76" t="s">
        <v>302</v>
      </c>
      <c r="C66" s="76" t="s">
        <v>228</v>
      </c>
      <c r="D66" s="76"/>
      <c r="E66" s="62">
        <f>E67</f>
        <v>1350</v>
      </c>
      <c r="F66" s="62">
        <f t="shared" si="8"/>
        <v>800</v>
      </c>
      <c r="G66" s="62">
        <f t="shared" si="8"/>
        <v>800</v>
      </c>
    </row>
    <row r="67" spans="1:7">
      <c r="A67" s="78" t="s">
        <v>294</v>
      </c>
      <c r="B67" s="76" t="s">
        <v>302</v>
      </c>
      <c r="C67" s="76" t="s">
        <v>228</v>
      </c>
      <c r="D67" s="76" t="s">
        <v>2</v>
      </c>
      <c r="E67" s="62">
        <v>1350</v>
      </c>
      <c r="F67" s="62">
        <v>800</v>
      </c>
      <c r="G67" s="62">
        <v>800</v>
      </c>
    </row>
    <row r="68" spans="1:7" ht="78.75">
      <c r="A68" s="471" t="s">
        <v>295</v>
      </c>
      <c r="B68" s="95" t="s">
        <v>296</v>
      </c>
      <c r="C68" s="96"/>
      <c r="D68" s="76"/>
      <c r="E68" s="62">
        <v>1877.8</v>
      </c>
      <c r="F68" s="57">
        <v>0</v>
      </c>
      <c r="G68" s="57">
        <v>0</v>
      </c>
    </row>
    <row r="69" spans="1:7" ht="31.5">
      <c r="A69" s="472" t="s">
        <v>47</v>
      </c>
      <c r="B69" s="467" t="s">
        <v>304</v>
      </c>
      <c r="C69" s="96"/>
      <c r="D69" s="76"/>
      <c r="E69" s="62">
        <v>1877.8</v>
      </c>
      <c r="F69" s="57">
        <v>0</v>
      </c>
      <c r="G69" s="57">
        <v>0</v>
      </c>
    </row>
    <row r="70" spans="1:7" ht="31.5">
      <c r="A70" s="473" t="s">
        <v>640</v>
      </c>
      <c r="B70" s="474" t="s">
        <v>306</v>
      </c>
      <c r="C70" s="96"/>
      <c r="D70" s="76"/>
      <c r="E70" s="62">
        <v>1877.8</v>
      </c>
      <c r="F70" s="62">
        <v>0</v>
      </c>
      <c r="G70" s="62">
        <v>0</v>
      </c>
    </row>
    <row r="71" spans="1:7" ht="31.5">
      <c r="A71" s="473" t="s">
        <v>641</v>
      </c>
      <c r="B71" s="474" t="s">
        <v>309</v>
      </c>
      <c r="C71" s="96"/>
      <c r="D71" s="76"/>
      <c r="E71" s="62">
        <v>1877.8</v>
      </c>
      <c r="F71" s="62">
        <v>0</v>
      </c>
      <c r="G71" s="62">
        <v>0</v>
      </c>
    </row>
    <row r="72" spans="1:7" ht="34.5" customHeight="1">
      <c r="A72" s="68" t="s">
        <v>215</v>
      </c>
      <c r="B72" s="96" t="s">
        <v>309</v>
      </c>
      <c r="C72" s="96">
        <v>240</v>
      </c>
      <c r="D72" s="76"/>
      <c r="E72" s="62">
        <v>1877.8</v>
      </c>
      <c r="F72" s="62">
        <v>0</v>
      </c>
      <c r="G72" s="62">
        <v>0</v>
      </c>
    </row>
    <row r="73" spans="1:7">
      <c r="A73" s="92" t="s">
        <v>294</v>
      </c>
      <c r="B73" s="96" t="str">
        <f>$B$72</f>
        <v>14 2 01 S0140</v>
      </c>
      <c r="C73" s="96">
        <v>240</v>
      </c>
      <c r="D73" s="76" t="s">
        <v>2</v>
      </c>
      <c r="E73" s="62">
        <v>1877.8</v>
      </c>
      <c r="F73" s="62">
        <v>0</v>
      </c>
      <c r="G73" s="62">
        <v>0</v>
      </c>
    </row>
    <row r="74" spans="1:7">
      <c r="A74" s="86"/>
      <c r="B74" s="86"/>
      <c r="C74" s="76"/>
      <c r="D74" s="76"/>
      <c r="E74" s="57">
        <f>E78</f>
        <v>500</v>
      </c>
      <c r="F74" s="57">
        <f t="shared" ref="F74:G74" si="9">F78</f>
        <v>600</v>
      </c>
      <c r="G74" s="57">
        <f t="shared" si="9"/>
        <v>600</v>
      </c>
    </row>
    <row r="75" spans="1:7" ht="31.5" customHeight="1">
      <c r="A75" s="364" t="s">
        <v>45</v>
      </c>
      <c r="B75" s="76" t="s">
        <v>532</v>
      </c>
      <c r="C75" s="76"/>
      <c r="D75" s="76"/>
      <c r="E75" s="62">
        <f t="shared" ref="E75:G77" si="10">E76</f>
        <v>500</v>
      </c>
      <c r="F75" s="62">
        <f t="shared" si="10"/>
        <v>600</v>
      </c>
      <c r="G75" s="62">
        <f t="shared" si="10"/>
        <v>600</v>
      </c>
    </row>
    <row r="76" spans="1:7" ht="31.5">
      <c r="A76" s="364" t="s">
        <v>46</v>
      </c>
      <c r="B76" s="76" t="s">
        <v>49</v>
      </c>
      <c r="C76" s="76"/>
      <c r="D76" s="76"/>
      <c r="E76" s="62">
        <f t="shared" si="10"/>
        <v>500</v>
      </c>
      <c r="F76" s="62">
        <f t="shared" si="10"/>
        <v>600</v>
      </c>
      <c r="G76" s="62">
        <f t="shared" si="10"/>
        <v>600</v>
      </c>
    </row>
    <row r="77" spans="1:7" ht="31.5">
      <c r="A77" s="78" t="s">
        <v>215</v>
      </c>
      <c r="B77" s="76" t="s">
        <v>49</v>
      </c>
      <c r="C77" s="76" t="s">
        <v>228</v>
      </c>
      <c r="D77" s="76"/>
      <c r="E77" s="62">
        <f t="shared" si="10"/>
        <v>500</v>
      </c>
      <c r="F77" s="62">
        <f t="shared" si="10"/>
        <v>600</v>
      </c>
      <c r="G77" s="62">
        <f t="shared" si="10"/>
        <v>600</v>
      </c>
    </row>
    <row r="78" spans="1:7">
      <c r="A78" s="78" t="s">
        <v>294</v>
      </c>
      <c r="B78" s="76" t="s">
        <v>48</v>
      </c>
      <c r="C78" s="76" t="s">
        <v>228</v>
      </c>
      <c r="D78" s="76" t="s">
        <v>2</v>
      </c>
      <c r="E78" s="62">
        <v>500</v>
      </c>
      <c r="F78" s="62">
        <v>600</v>
      </c>
      <c r="G78" s="62">
        <v>600</v>
      </c>
    </row>
    <row r="79" spans="1:7" ht="31.5">
      <c r="A79" s="79" t="s">
        <v>310</v>
      </c>
      <c r="B79" s="463" t="s">
        <v>311</v>
      </c>
      <c r="C79" s="76"/>
      <c r="D79" s="76"/>
      <c r="E79" s="58">
        <f t="shared" ref="E79:G82" si="11">E80</f>
        <v>350</v>
      </c>
      <c r="F79" s="58">
        <f t="shared" si="11"/>
        <v>500</v>
      </c>
      <c r="G79" s="58">
        <f t="shared" si="11"/>
        <v>500</v>
      </c>
    </row>
    <row r="80" spans="1:7" ht="47.25">
      <c r="A80" s="91" t="s">
        <v>312</v>
      </c>
      <c r="B80" s="76" t="s">
        <v>313</v>
      </c>
      <c r="C80" s="76"/>
      <c r="D80" s="76"/>
      <c r="E80" s="59">
        <f t="shared" si="11"/>
        <v>350</v>
      </c>
      <c r="F80" s="59">
        <f t="shared" si="11"/>
        <v>500</v>
      </c>
      <c r="G80" s="59">
        <f t="shared" si="11"/>
        <v>500</v>
      </c>
    </row>
    <row r="81" spans="1:7" ht="31.5">
      <c r="A81" s="91" t="s">
        <v>314</v>
      </c>
      <c r="B81" s="76" t="s">
        <v>315</v>
      </c>
      <c r="C81" s="76"/>
      <c r="D81" s="76"/>
      <c r="E81" s="59">
        <f t="shared" si="11"/>
        <v>350</v>
      </c>
      <c r="F81" s="59">
        <f t="shared" si="11"/>
        <v>500</v>
      </c>
      <c r="G81" s="59">
        <f t="shared" si="11"/>
        <v>500</v>
      </c>
    </row>
    <row r="82" spans="1:7" ht="31.5">
      <c r="A82" s="77" t="s">
        <v>215</v>
      </c>
      <c r="B82" s="76" t="s">
        <v>315</v>
      </c>
      <c r="C82" s="76" t="s">
        <v>228</v>
      </c>
      <c r="D82" s="76"/>
      <c r="E82" s="59">
        <f t="shared" si="11"/>
        <v>350</v>
      </c>
      <c r="F82" s="59">
        <f t="shared" si="11"/>
        <v>500</v>
      </c>
      <c r="G82" s="59">
        <f t="shared" si="11"/>
        <v>500</v>
      </c>
    </row>
    <row r="83" spans="1:7">
      <c r="A83" s="92" t="s">
        <v>294</v>
      </c>
      <c r="B83" s="76" t="s">
        <v>315</v>
      </c>
      <c r="C83" s="76" t="s">
        <v>228</v>
      </c>
      <c r="D83" s="76" t="s">
        <v>2</v>
      </c>
      <c r="E83" s="59">
        <v>350</v>
      </c>
      <c r="F83" s="59">
        <v>500</v>
      </c>
      <c r="G83" s="59">
        <v>500</v>
      </c>
    </row>
    <row r="84" spans="1:7" ht="47.25">
      <c r="A84" s="363" t="s">
        <v>303</v>
      </c>
      <c r="B84" s="463" t="s">
        <v>483</v>
      </c>
      <c r="C84" s="463"/>
      <c r="D84" s="463"/>
      <c r="E84" s="58">
        <f>E88</f>
        <v>50</v>
      </c>
      <c r="F84" s="58">
        <f t="shared" ref="F84:G84" si="12">F88</f>
        <v>100</v>
      </c>
      <c r="G84" s="58">
        <f t="shared" si="12"/>
        <v>100</v>
      </c>
    </row>
    <row r="85" spans="1:7" ht="47.25">
      <c r="A85" s="91" t="s">
        <v>305</v>
      </c>
      <c r="B85" s="76" t="s">
        <v>484</v>
      </c>
      <c r="C85" s="76"/>
      <c r="D85" s="76"/>
      <c r="E85" s="59">
        <f t="shared" ref="E85:G87" si="13">E86</f>
        <v>50</v>
      </c>
      <c r="F85" s="59">
        <f t="shared" si="13"/>
        <v>100</v>
      </c>
      <c r="G85" s="59">
        <f t="shared" si="13"/>
        <v>100</v>
      </c>
    </row>
    <row r="86" spans="1:7" ht="31.5">
      <c r="A86" s="91" t="s">
        <v>65</v>
      </c>
      <c r="B86" s="76" t="s">
        <v>485</v>
      </c>
      <c r="C86" s="76"/>
      <c r="D86" s="76"/>
      <c r="E86" s="59">
        <f t="shared" si="13"/>
        <v>50</v>
      </c>
      <c r="F86" s="59">
        <f t="shared" si="13"/>
        <v>100</v>
      </c>
      <c r="G86" s="59">
        <f t="shared" si="13"/>
        <v>100</v>
      </c>
    </row>
    <row r="87" spans="1:7" ht="31.5">
      <c r="A87" s="77" t="s">
        <v>215</v>
      </c>
      <c r="B87" s="76" t="s">
        <v>485</v>
      </c>
      <c r="C87" s="76" t="s">
        <v>228</v>
      </c>
      <c r="D87" s="76"/>
      <c r="E87" s="59">
        <f t="shared" si="13"/>
        <v>50</v>
      </c>
      <c r="F87" s="59">
        <f t="shared" si="13"/>
        <v>100</v>
      </c>
      <c r="G87" s="59">
        <f t="shared" si="13"/>
        <v>100</v>
      </c>
    </row>
    <row r="88" spans="1:7" ht="22.5" customHeight="1">
      <c r="A88" s="92" t="s">
        <v>294</v>
      </c>
      <c r="B88" s="76" t="s">
        <v>485</v>
      </c>
      <c r="C88" s="76" t="s">
        <v>228</v>
      </c>
      <c r="D88" s="76" t="s">
        <v>2</v>
      </c>
      <c r="E88" s="59">
        <v>50</v>
      </c>
      <c r="F88" s="59">
        <v>100</v>
      </c>
      <c r="G88" s="59">
        <v>100</v>
      </c>
    </row>
    <row r="89" spans="1:7" ht="63">
      <c r="A89" s="79" t="s">
        <v>4</v>
      </c>
      <c r="B89" s="463" t="s">
        <v>338</v>
      </c>
      <c r="C89" s="76"/>
      <c r="D89" s="76"/>
      <c r="E89" s="58">
        <f>E90+E95+E108+E103</f>
        <v>789</v>
      </c>
      <c r="F89" s="58">
        <f>F90+F95+F108+F103</f>
        <v>240</v>
      </c>
      <c r="G89" s="58">
        <f>G90+G95+G108+G103</f>
        <v>490</v>
      </c>
    </row>
    <row r="90" spans="1:7">
      <c r="A90" s="93" t="s">
        <v>5</v>
      </c>
      <c r="B90" s="463" t="s">
        <v>341</v>
      </c>
      <c r="C90" s="76"/>
      <c r="D90" s="76"/>
      <c r="E90" s="58">
        <f>E91</f>
        <v>340</v>
      </c>
      <c r="F90" s="58">
        <f t="shared" ref="F90:G93" si="14">F91</f>
        <v>100</v>
      </c>
      <c r="G90" s="58">
        <f t="shared" si="14"/>
        <v>100</v>
      </c>
    </row>
    <row r="91" spans="1:7" ht="31.5">
      <c r="A91" s="91" t="s">
        <v>50</v>
      </c>
      <c r="B91" s="76" t="s">
        <v>342</v>
      </c>
      <c r="C91" s="76"/>
      <c r="D91" s="76"/>
      <c r="E91" s="59">
        <f>E92</f>
        <v>340</v>
      </c>
      <c r="F91" s="59">
        <f t="shared" si="14"/>
        <v>100</v>
      </c>
      <c r="G91" s="59">
        <f t="shared" si="14"/>
        <v>100</v>
      </c>
    </row>
    <row r="92" spans="1:7" ht="31.5">
      <c r="A92" s="91" t="s">
        <v>6</v>
      </c>
      <c r="B92" s="421" t="s">
        <v>343</v>
      </c>
      <c r="C92" s="76"/>
      <c r="D92" s="76"/>
      <c r="E92" s="59">
        <f>E93</f>
        <v>340</v>
      </c>
      <c r="F92" s="59">
        <f t="shared" si="14"/>
        <v>100</v>
      </c>
      <c r="G92" s="59">
        <f t="shared" si="14"/>
        <v>100</v>
      </c>
    </row>
    <row r="93" spans="1:7" ht="31.5">
      <c r="A93" s="77" t="s">
        <v>215</v>
      </c>
      <c r="B93" s="76" t="s">
        <v>343</v>
      </c>
      <c r="C93" s="76" t="s">
        <v>228</v>
      </c>
      <c r="D93" s="76"/>
      <c r="E93" s="62">
        <f>E94</f>
        <v>340</v>
      </c>
      <c r="F93" s="59">
        <f t="shared" si="14"/>
        <v>100</v>
      </c>
      <c r="G93" s="59">
        <f t="shared" si="14"/>
        <v>100</v>
      </c>
    </row>
    <row r="94" spans="1:7">
      <c r="A94" s="92" t="s">
        <v>175</v>
      </c>
      <c r="B94" s="76" t="s">
        <v>343</v>
      </c>
      <c r="C94" s="76" t="s">
        <v>228</v>
      </c>
      <c r="D94" s="76" t="s">
        <v>7</v>
      </c>
      <c r="E94" s="62">
        <v>340</v>
      </c>
      <c r="F94" s="59">
        <v>100</v>
      </c>
      <c r="G94" s="59">
        <v>100</v>
      </c>
    </row>
    <row r="95" spans="1:7" ht="31.5">
      <c r="A95" s="93" t="s">
        <v>492</v>
      </c>
      <c r="B95" s="463" t="s">
        <v>344</v>
      </c>
      <c r="C95" s="463"/>
      <c r="D95" s="463"/>
      <c r="E95" s="57">
        <f>E96</f>
        <v>0</v>
      </c>
      <c r="F95" s="57">
        <f>F96</f>
        <v>0</v>
      </c>
      <c r="G95" s="57">
        <f>G96</f>
        <v>250</v>
      </c>
    </row>
    <row r="96" spans="1:7">
      <c r="A96" s="91" t="s">
        <v>508</v>
      </c>
      <c r="B96" s="76" t="s">
        <v>345</v>
      </c>
      <c r="C96" s="76"/>
      <c r="D96" s="76"/>
      <c r="E96" s="62">
        <f>E98</f>
        <v>0</v>
      </c>
      <c r="F96" s="62">
        <f t="shared" ref="F96:G98" si="15">F97</f>
        <v>0</v>
      </c>
      <c r="G96" s="62">
        <f t="shared" si="15"/>
        <v>250</v>
      </c>
    </row>
    <row r="97" spans="1:7">
      <c r="A97" s="91" t="s">
        <v>507</v>
      </c>
      <c r="B97" s="76" t="s">
        <v>495</v>
      </c>
      <c r="C97" s="76"/>
      <c r="D97" s="76"/>
      <c r="E97" s="62">
        <f>E98</f>
        <v>0</v>
      </c>
      <c r="F97" s="62">
        <f t="shared" si="15"/>
        <v>0</v>
      </c>
      <c r="G97" s="62">
        <f t="shared" si="15"/>
        <v>250</v>
      </c>
    </row>
    <row r="98" spans="1:7" ht="31.5">
      <c r="A98" s="77" t="s">
        <v>215</v>
      </c>
      <c r="B98" s="76" t="s">
        <v>495</v>
      </c>
      <c r="C98" s="76" t="s">
        <v>228</v>
      </c>
      <c r="D98" s="76"/>
      <c r="E98" s="62">
        <f>E99</f>
        <v>0</v>
      </c>
      <c r="F98" s="62">
        <f t="shared" si="15"/>
        <v>0</v>
      </c>
      <c r="G98" s="62">
        <f t="shared" si="15"/>
        <v>250</v>
      </c>
    </row>
    <row r="99" spans="1:7">
      <c r="A99" s="92" t="s">
        <v>175</v>
      </c>
      <c r="B99" s="76" t="s">
        <v>495</v>
      </c>
      <c r="C99" s="76" t="s">
        <v>228</v>
      </c>
      <c r="D99" s="76" t="s">
        <v>7</v>
      </c>
      <c r="E99" s="62">
        <v>0</v>
      </c>
      <c r="F99" s="62">
        <v>0</v>
      </c>
      <c r="G99" s="62">
        <v>250</v>
      </c>
    </row>
    <row r="100" spans="1:7" ht="31.5">
      <c r="A100" s="338" t="s">
        <v>137</v>
      </c>
      <c r="B100" s="461" t="s">
        <v>493</v>
      </c>
      <c r="C100" s="76"/>
      <c r="D100" s="76"/>
      <c r="E100" s="62">
        <v>200</v>
      </c>
      <c r="F100" s="62">
        <v>0</v>
      </c>
      <c r="G100" s="62">
        <v>0</v>
      </c>
    </row>
    <row r="101" spans="1:7">
      <c r="A101" s="63" t="s">
        <v>643</v>
      </c>
      <c r="B101" s="66" t="s">
        <v>347</v>
      </c>
      <c r="C101" s="76"/>
      <c r="D101" s="76"/>
      <c r="E101" s="62">
        <v>200</v>
      </c>
      <c r="F101" s="62">
        <v>0</v>
      </c>
      <c r="G101" s="62">
        <v>0</v>
      </c>
    </row>
    <row r="102" spans="1:7">
      <c r="A102" s="63" t="s">
        <v>594</v>
      </c>
      <c r="B102" s="66" t="s">
        <v>58</v>
      </c>
      <c r="C102" s="76"/>
      <c r="D102" s="76"/>
      <c r="E102" s="62">
        <v>200</v>
      </c>
      <c r="F102" s="62">
        <v>0</v>
      </c>
      <c r="G102" s="62">
        <v>0</v>
      </c>
    </row>
    <row r="103" spans="1:7" ht="31.5">
      <c r="A103" s="60" t="s">
        <v>215</v>
      </c>
      <c r="B103" s="66" t="s">
        <v>58</v>
      </c>
      <c r="C103" s="76" t="s">
        <v>228</v>
      </c>
      <c r="D103" s="76"/>
      <c r="E103" s="57">
        <v>200</v>
      </c>
      <c r="F103" s="57">
        <v>0</v>
      </c>
      <c r="G103" s="57">
        <v>0</v>
      </c>
    </row>
    <row r="104" spans="1:7">
      <c r="A104" s="92" t="s">
        <v>175</v>
      </c>
      <c r="B104" s="422" t="s">
        <v>58</v>
      </c>
      <c r="C104" s="421" t="s">
        <v>228</v>
      </c>
      <c r="D104" s="421" t="s">
        <v>7</v>
      </c>
      <c r="E104" s="57">
        <v>200</v>
      </c>
      <c r="F104" s="57">
        <v>0</v>
      </c>
      <c r="G104" s="57">
        <v>0</v>
      </c>
    </row>
    <row r="105" spans="1:7" ht="47.25">
      <c r="A105" s="79" t="s">
        <v>57</v>
      </c>
      <c r="B105" s="422" t="s">
        <v>644</v>
      </c>
      <c r="C105" s="76"/>
      <c r="D105" s="76"/>
      <c r="E105" s="62">
        <f t="shared" ref="E105:G107" si="16">E106</f>
        <v>249</v>
      </c>
      <c r="F105" s="62">
        <f t="shared" si="16"/>
        <v>140</v>
      </c>
      <c r="G105" s="62">
        <f t="shared" si="16"/>
        <v>140</v>
      </c>
    </row>
    <row r="106" spans="1:7" ht="66" customHeight="1">
      <c r="A106" s="78" t="s">
        <v>63</v>
      </c>
      <c r="B106" s="422" t="s">
        <v>645</v>
      </c>
      <c r="C106" s="76"/>
      <c r="D106" s="76"/>
      <c r="E106" s="62">
        <f t="shared" si="16"/>
        <v>249</v>
      </c>
      <c r="F106" s="62">
        <f t="shared" si="16"/>
        <v>140</v>
      </c>
      <c r="G106" s="62">
        <f t="shared" si="16"/>
        <v>140</v>
      </c>
    </row>
    <row r="107" spans="1:7" ht="47.25">
      <c r="A107" s="78" t="s">
        <v>56</v>
      </c>
      <c r="B107" s="66" t="s">
        <v>599</v>
      </c>
      <c r="C107" s="76" t="s">
        <v>228</v>
      </c>
      <c r="D107" s="76"/>
      <c r="E107" s="62">
        <f t="shared" si="16"/>
        <v>249</v>
      </c>
      <c r="F107" s="62">
        <f t="shared" si="16"/>
        <v>140</v>
      </c>
      <c r="G107" s="62">
        <f t="shared" si="16"/>
        <v>140</v>
      </c>
    </row>
    <row r="108" spans="1:7">
      <c r="A108" s="92" t="s">
        <v>175</v>
      </c>
      <c r="B108" s="66" t="s">
        <v>599</v>
      </c>
      <c r="C108" s="76" t="s">
        <v>228</v>
      </c>
      <c r="D108" s="76" t="s">
        <v>8</v>
      </c>
      <c r="E108" s="62">
        <v>249</v>
      </c>
      <c r="F108" s="62">
        <v>140</v>
      </c>
      <c r="G108" s="62">
        <v>140</v>
      </c>
    </row>
    <row r="109" spans="1:7" ht="63">
      <c r="A109" s="90" t="s">
        <v>400</v>
      </c>
      <c r="B109" s="463" t="s">
        <v>401</v>
      </c>
      <c r="C109" s="76"/>
      <c r="D109" s="76"/>
      <c r="E109" s="57">
        <f t="shared" ref="E109:G112" si="17">E110</f>
        <v>0</v>
      </c>
      <c r="F109" s="57">
        <f t="shared" si="17"/>
        <v>50</v>
      </c>
      <c r="G109" s="57">
        <f t="shared" si="17"/>
        <v>50</v>
      </c>
    </row>
    <row r="110" spans="1:7">
      <c r="A110" s="91" t="s">
        <v>518</v>
      </c>
      <c r="B110" s="76" t="s">
        <v>9</v>
      </c>
      <c r="C110" s="76"/>
      <c r="D110" s="76"/>
      <c r="E110" s="62">
        <f t="shared" si="17"/>
        <v>0</v>
      </c>
      <c r="F110" s="62">
        <f t="shared" si="17"/>
        <v>50</v>
      </c>
      <c r="G110" s="62">
        <f t="shared" si="17"/>
        <v>50</v>
      </c>
    </row>
    <row r="111" spans="1:7">
      <c r="A111" s="91" t="s">
        <v>519</v>
      </c>
      <c r="B111" s="76" t="s">
        <v>52</v>
      </c>
      <c r="C111" s="76"/>
      <c r="D111" s="76"/>
      <c r="E111" s="62">
        <f t="shared" si="17"/>
        <v>0</v>
      </c>
      <c r="F111" s="62">
        <f t="shared" si="17"/>
        <v>50</v>
      </c>
      <c r="G111" s="62">
        <f t="shared" si="17"/>
        <v>50</v>
      </c>
    </row>
    <row r="112" spans="1:7">
      <c r="A112" s="91" t="s">
        <v>402</v>
      </c>
      <c r="B112" s="76" t="s">
        <v>52</v>
      </c>
      <c r="C112" s="76" t="s">
        <v>395</v>
      </c>
      <c r="D112" s="76"/>
      <c r="E112" s="62">
        <f t="shared" si="17"/>
        <v>0</v>
      </c>
      <c r="F112" s="62">
        <f t="shared" si="17"/>
        <v>50</v>
      </c>
      <c r="G112" s="62">
        <f t="shared" si="17"/>
        <v>50</v>
      </c>
    </row>
    <row r="113" spans="1:7">
      <c r="A113" s="376" t="s">
        <v>186</v>
      </c>
      <c r="B113" s="76" t="s">
        <v>52</v>
      </c>
      <c r="C113" s="76" t="s">
        <v>395</v>
      </c>
      <c r="D113" s="76" t="s">
        <v>10</v>
      </c>
      <c r="E113" s="62">
        <v>0</v>
      </c>
      <c r="F113" s="62">
        <v>50</v>
      </c>
      <c r="G113" s="62">
        <v>50</v>
      </c>
    </row>
    <row r="114" spans="1:7" ht="47.25">
      <c r="A114" s="90" t="s">
        <v>11</v>
      </c>
      <c r="B114" s="377" t="s">
        <v>328</v>
      </c>
      <c r="C114" s="377"/>
      <c r="D114" s="95"/>
      <c r="E114" s="461">
        <f t="shared" ref="E114:G116" si="18">E115</f>
        <v>10</v>
      </c>
      <c r="F114" s="62">
        <f t="shared" si="18"/>
        <v>10</v>
      </c>
      <c r="G114" s="62">
        <f t="shared" si="18"/>
        <v>10</v>
      </c>
    </row>
    <row r="115" spans="1:7" ht="31.5">
      <c r="A115" s="91" t="s">
        <v>329</v>
      </c>
      <c r="B115" s="365" t="s">
        <v>330</v>
      </c>
      <c r="C115" s="365"/>
      <c r="D115" s="95"/>
      <c r="E115" s="461">
        <f t="shared" si="18"/>
        <v>10</v>
      </c>
      <c r="F115" s="62">
        <f t="shared" si="18"/>
        <v>10</v>
      </c>
      <c r="G115" s="62">
        <f t="shared" si="18"/>
        <v>10</v>
      </c>
    </row>
    <row r="116" spans="1:7" ht="31.5">
      <c r="A116" s="91" t="s">
        <v>331</v>
      </c>
      <c r="B116" s="365" t="s">
        <v>332</v>
      </c>
      <c r="C116" s="365"/>
      <c r="D116" s="96"/>
      <c r="E116" s="66">
        <f t="shared" si="18"/>
        <v>10</v>
      </c>
      <c r="F116" s="62">
        <f t="shared" si="18"/>
        <v>10</v>
      </c>
      <c r="G116" s="62">
        <f t="shared" si="18"/>
        <v>10</v>
      </c>
    </row>
    <row r="117" spans="1:7" ht="31.5">
      <c r="A117" s="77" t="s">
        <v>12</v>
      </c>
      <c r="B117" s="365" t="s">
        <v>332</v>
      </c>
      <c r="C117" s="96">
        <v>240</v>
      </c>
      <c r="D117" s="76"/>
      <c r="E117" s="62">
        <v>10</v>
      </c>
      <c r="F117" s="62">
        <f>F118</f>
        <v>10</v>
      </c>
      <c r="G117" s="62">
        <f>G118</f>
        <v>10</v>
      </c>
    </row>
    <row r="118" spans="1:7">
      <c r="A118" s="77" t="s">
        <v>171</v>
      </c>
      <c r="B118" s="365" t="s">
        <v>332</v>
      </c>
      <c r="C118" s="96">
        <v>240</v>
      </c>
      <c r="D118" s="76" t="s">
        <v>553</v>
      </c>
      <c r="E118" s="62">
        <v>10</v>
      </c>
      <c r="F118" s="62">
        <v>10</v>
      </c>
      <c r="G118" s="62">
        <v>10</v>
      </c>
    </row>
    <row r="119" spans="1:7" ht="31.5">
      <c r="A119" s="90" t="s">
        <v>353</v>
      </c>
      <c r="B119" s="463" t="s">
        <v>354</v>
      </c>
      <c r="C119" s="96"/>
      <c r="D119" s="76"/>
      <c r="E119" s="57">
        <f>E120+E125+E130</f>
        <v>1424.7</v>
      </c>
      <c r="F119" s="57">
        <f>F120+F125+F130</f>
        <v>1520</v>
      </c>
      <c r="G119" s="57">
        <f>G120+G125+G130</f>
        <v>770</v>
      </c>
    </row>
    <row r="120" spans="1:7">
      <c r="A120" s="93" t="s">
        <v>355</v>
      </c>
      <c r="B120" s="463" t="s">
        <v>356</v>
      </c>
      <c r="C120" s="96"/>
      <c r="D120" s="76"/>
      <c r="E120" s="57">
        <f t="shared" ref="E120:G123" si="19">E121</f>
        <v>1210</v>
      </c>
      <c r="F120" s="57">
        <f t="shared" si="19"/>
        <v>850</v>
      </c>
      <c r="G120" s="57">
        <f t="shared" si="19"/>
        <v>100</v>
      </c>
    </row>
    <row r="121" spans="1:7" ht="31.5">
      <c r="A121" s="91" t="s">
        <v>357</v>
      </c>
      <c r="B121" s="76" t="s">
        <v>358</v>
      </c>
      <c r="C121" s="96"/>
      <c r="D121" s="76"/>
      <c r="E121" s="62">
        <f t="shared" si="19"/>
        <v>1210</v>
      </c>
      <c r="F121" s="62">
        <f t="shared" si="19"/>
        <v>850</v>
      </c>
      <c r="G121" s="62">
        <f t="shared" si="19"/>
        <v>100</v>
      </c>
    </row>
    <row r="122" spans="1:7">
      <c r="A122" s="91" t="s">
        <v>359</v>
      </c>
      <c r="B122" s="76" t="s">
        <v>360</v>
      </c>
      <c r="C122" s="96"/>
      <c r="D122" s="76"/>
      <c r="E122" s="62">
        <f t="shared" si="19"/>
        <v>1210</v>
      </c>
      <c r="F122" s="62">
        <f t="shared" si="19"/>
        <v>850</v>
      </c>
      <c r="G122" s="62">
        <f t="shared" si="19"/>
        <v>100</v>
      </c>
    </row>
    <row r="123" spans="1:7" ht="31.5">
      <c r="A123" s="77" t="s">
        <v>215</v>
      </c>
      <c r="B123" s="76" t="s">
        <v>360</v>
      </c>
      <c r="C123" s="96">
        <v>240</v>
      </c>
      <c r="D123" s="76"/>
      <c r="E123" s="62">
        <f t="shared" si="19"/>
        <v>1210</v>
      </c>
      <c r="F123" s="62">
        <f t="shared" si="19"/>
        <v>850</v>
      </c>
      <c r="G123" s="62">
        <f t="shared" si="19"/>
        <v>100</v>
      </c>
    </row>
    <row r="124" spans="1:7">
      <c r="A124" s="92" t="s">
        <v>176</v>
      </c>
      <c r="B124" s="76" t="s">
        <v>360</v>
      </c>
      <c r="C124" s="96">
        <v>240</v>
      </c>
      <c r="D124" s="76" t="s">
        <v>14</v>
      </c>
      <c r="E124" s="64">
        <f>'приложение 4'!G209</f>
        <v>1210</v>
      </c>
      <c r="F124" s="64">
        <v>850</v>
      </c>
      <c r="G124" s="64">
        <v>100</v>
      </c>
    </row>
    <row r="125" spans="1:7" ht="31.5">
      <c r="A125" s="93" t="s">
        <v>361</v>
      </c>
      <c r="B125" s="95" t="s">
        <v>362</v>
      </c>
      <c r="C125" s="96"/>
      <c r="D125" s="76"/>
      <c r="E125" s="57">
        <f>E128</f>
        <v>0</v>
      </c>
      <c r="F125" s="57">
        <f t="shared" ref="F125:G128" si="20">F126</f>
        <v>300</v>
      </c>
      <c r="G125" s="57">
        <f t="shared" si="20"/>
        <v>300</v>
      </c>
    </row>
    <row r="126" spans="1:7" ht="78.75">
      <c r="A126" s="91" t="s">
        <v>490</v>
      </c>
      <c r="B126" s="96" t="s">
        <v>363</v>
      </c>
      <c r="C126" s="96"/>
      <c r="D126" s="76"/>
      <c r="E126" s="62">
        <f>E127</f>
        <v>0</v>
      </c>
      <c r="F126" s="62">
        <f t="shared" si="20"/>
        <v>300</v>
      </c>
      <c r="G126" s="62">
        <f t="shared" si="20"/>
        <v>300</v>
      </c>
    </row>
    <row r="127" spans="1:7" ht="78.75">
      <c r="A127" s="77" t="s">
        <v>491</v>
      </c>
      <c r="B127" s="96" t="s">
        <v>496</v>
      </c>
      <c r="C127" s="96"/>
      <c r="D127" s="76"/>
      <c r="E127" s="62">
        <f>E128</f>
        <v>0</v>
      </c>
      <c r="F127" s="62">
        <f t="shared" si="20"/>
        <v>300</v>
      </c>
      <c r="G127" s="62">
        <f t="shared" si="20"/>
        <v>300</v>
      </c>
    </row>
    <row r="128" spans="1:7" ht="31.5">
      <c r="A128" s="77" t="s">
        <v>215</v>
      </c>
      <c r="B128" s="96" t="s">
        <v>496</v>
      </c>
      <c r="C128" s="96">
        <v>240</v>
      </c>
      <c r="D128" s="76"/>
      <c r="E128" s="62">
        <f>E129</f>
        <v>0</v>
      </c>
      <c r="F128" s="62">
        <f t="shared" si="20"/>
        <v>300</v>
      </c>
      <c r="G128" s="62">
        <f t="shared" si="20"/>
        <v>300</v>
      </c>
    </row>
    <row r="129" spans="1:7" s="94" customFormat="1">
      <c r="A129" s="92" t="s">
        <v>176</v>
      </c>
      <c r="B129" s="96" t="s">
        <v>496</v>
      </c>
      <c r="C129" s="96">
        <v>240</v>
      </c>
      <c r="D129" s="76" t="s">
        <v>14</v>
      </c>
      <c r="E129" s="62">
        <v>0</v>
      </c>
      <c r="F129" s="62">
        <v>300</v>
      </c>
      <c r="G129" s="62">
        <v>300</v>
      </c>
    </row>
    <row r="130" spans="1:7">
      <c r="A130" s="93" t="s">
        <v>15</v>
      </c>
      <c r="B130" s="95" t="s">
        <v>497</v>
      </c>
      <c r="C130" s="95"/>
      <c r="D130" s="463"/>
      <c r="E130" s="57">
        <f>E134+E138</f>
        <v>214.7</v>
      </c>
      <c r="F130" s="57">
        <f>F134+F138</f>
        <v>370</v>
      </c>
      <c r="G130" s="57">
        <f>G134+G138</f>
        <v>370</v>
      </c>
    </row>
    <row r="131" spans="1:7" ht="47.25">
      <c r="A131" s="91" t="s">
        <v>488</v>
      </c>
      <c r="B131" s="96" t="s">
        <v>498</v>
      </c>
      <c r="C131" s="96"/>
      <c r="D131" s="76"/>
      <c r="E131" s="62">
        <f t="shared" ref="E131:G133" si="21">E132</f>
        <v>14.7</v>
      </c>
      <c r="F131" s="62">
        <f t="shared" si="21"/>
        <v>200</v>
      </c>
      <c r="G131" s="62">
        <f t="shared" si="21"/>
        <v>200</v>
      </c>
    </row>
    <row r="132" spans="1:7" ht="47.25">
      <c r="A132" s="91" t="s">
        <v>489</v>
      </c>
      <c r="B132" s="96" t="s">
        <v>499</v>
      </c>
      <c r="C132" s="96"/>
      <c r="D132" s="76"/>
      <c r="E132" s="62">
        <f t="shared" si="21"/>
        <v>14.7</v>
      </c>
      <c r="F132" s="62">
        <f t="shared" si="21"/>
        <v>200</v>
      </c>
      <c r="G132" s="62">
        <f t="shared" si="21"/>
        <v>200</v>
      </c>
    </row>
    <row r="133" spans="1:7" ht="31.5">
      <c r="A133" s="77" t="s">
        <v>215</v>
      </c>
      <c r="B133" s="96" t="s">
        <v>499</v>
      </c>
      <c r="C133" s="96">
        <v>240</v>
      </c>
      <c r="D133" s="76"/>
      <c r="E133" s="62">
        <f t="shared" si="21"/>
        <v>14.7</v>
      </c>
      <c r="F133" s="62">
        <f t="shared" si="21"/>
        <v>200</v>
      </c>
      <c r="G133" s="62">
        <f t="shared" si="21"/>
        <v>200</v>
      </c>
    </row>
    <row r="134" spans="1:7">
      <c r="A134" s="92" t="s">
        <v>176</v>
      </c>
      <c r="B134" s="96" t="s">
        <v>499</v>
      </c>
      <c r="C134" s="96">
        <v>240</v>
      </c>
      <c r="D134" s="76" t="s">
        <v>14</v>
      </c>
      <c r="E134" s="62">
        <v>14.7</v>
      </c>
      <c r="F134" s="62">
        <v>200</v>
      </c>
      <c r="G134" s="62">
        <v>200</v>
      </c>
    </row>
    <row r="135" spans="1:7">
      <c r="A135" s="91" t="s">
        <v>534</v>
      </c>
      <c r="B135" s="96" t="s">
        <v>535</v>
      </c>
      <c r="C135" s="96"/>
      <c r="D135" s="76"/>
      <c r="E135" s="62">
        <f t="shared" ref="E135:G137" si="22">E136</f>
        <v>200</v>
      </c>
      <c r="F135" s="62">
        <f t="shared" si="22"/>
        <v>170</v>
      </c>
      <c r="G135" s="62">
        <f t="shared" si="22"/>
        <v>170</v>
      </c>
    </row>
    <row r="136" spans="1:7">
      <c r="A136" s="91" t="s">
        <v>538</v>
      </c>
      <c r="B136" s="96" t="s">
        <v>51</v>
      </c>
      <c r="C136" s="96"/>
      <c r="D136" s="76"/>
      <c r="E136" s="62">
        <f t="shared" si="22"/>
        <v>200</v>
      </c>
      <c r="F136" s="62">
        <f t="shared" si="22"/>
        <v>170</v>
      </c>
      <c r="G136" s="62">
        <f t="shared" si="22"/>
        <v>170</v>
      </c>
    </row>
    <row r="137" spans="1:7" ht="31.5">
      <c r="A137" s="77" t="s">
        <v>215</v>
      </c>
      <c r="B137" s="96" t="s">
        <v>51</v>
      </c>
      <c r="C137" s="96">
        <v>240</v>
      </c>
      <c r="D137" s="76"/>
      <c r="E137" s="62">
        <f t="shared" si="22"/>
        <v>200</v>
      </c>
      <c r="F137" s="62">
        <f t="shared" si="22"/>
        <v>170</v>
      </c>
      <c r="G137" s="62">
        <f t="shared" si="22"/>
        <v>170</v>
      </c>
    </row>
    <row r="138" spans="1:7">
      <c r="A138" s="92" t="s">
        <v>176</v>
      </c>
      <c r="B138" s="96" t="s">
        <v>51</v>
      </c>
      <c r="C138" s="96">
        <v>240</v>
      </c>
      <c r="D138" s="76" t="s">
        <v>14</v>
      </c>
      <c r="E138" s="62">
        <v>200</v>
      </c>
      <c r="F138" s="62">
        <v>170</v>
      </c>
      <c r="G138" s="62">
        <v>170</v>
      </c>
    </row>
    <row r="139" spans="1:7" ht="31.5">
      <c r="A139" s="90" t="s">
        <v>375</v>
      </c>
      <c r="B139" s="95" t="s">
        <v>376</v>
      </c>
      <c r="C139" s="96"/>
      <c r="D139" s="76"/>
      <c r="E139" s="57">
        <f>E140+E149</f>
        <v>7327</v>
      </c>
      <c r="F139" s="57">
        <f t="shared" ref="F139:G139" si="23">F140+F149</f>
        <v>6746.6</v>
      </c>
      <c r="G139" s="57">
        <f t="shared" si="23"/>
        <v>6917.2</v>
      </c>
    </row>
    <row r="140" spans="1:7" ht="31.5">
      <c r="A140" s="93" t="s">
        <v>377</v>
      </c>
      <c r="B140" s="95" t="s">
        <v>378</v>
      </c>
      <c r="C140" s="95"/>
      <c r="D140" s="463"/>
      <c r="E140" s="57">
        <f>E144+E148</f>
        <v>5711.8</v>
      </c>
      <c r="F140" s="57">
        <f>F144+F148</f>
        <v>5853.1</v>
      </c>
      <c r="G140" s="57">
        <f>G144+G148</f>
        <v>5987.8</v>
      </c>
    </row>
    <row r="141" spans="1:7" ht="31.5">
      <c r="A141" s="91" t="s">
        <v>509</v>
      </c>
      <c r="B141" s="96" t="s">
        <v>379</v>
      </c>
      <c r="C141" s="96"/>
      <c r="D141" s="76"/>
      <c r="E141" s="62">
        <f t="shared" ref="E141:G143" si="24">E142</f>
        <v>5008.6000000000004</v>
      </c>
      <c r="F141" s="62">
        <f t="shared" si="24"/>
        <v>5156.1000000000004</v>
      </c>
      <c r="G141" s="62">
        <f t="shared" si="24"/>
        <v>5262.8</v>
      </c>
    </row>
    <row r="142" spans="1:7" ht="31.5">
      <c r="A142" s="77" t="s">
        <v>380</v>
      </c>
      <c r="B142" s="96" t="s">
        <v>381</v>
      </c>
      <c r="C142" s="96"/>
      <c r="D142" s="76"/>
      <c r="E142" s="62">
        <f t="shared" si="24"/>
        <v>5008.6000000000004</v>
      </c>
      <c r="F142" s="62">
        <f t="shared" si="24"/>
        <v>5156.1000000000004</v>
      </c>
      <c r="G142" s="62">
        <f t="shared" si="24"/>
        <v>5262.8</v>
      </c>
    </row>
    <row r="143" spans="1:7">
      <c r="A143" s="77" t="s">
        <v>382</v>
      </c>
      <c r="B143" s="96" t="s">
        <v>381</v>
      </c>
      <c r="C143" s="96">
        <v>610</v>
      </c>
      <c r="D143" s="76"/>
      <c r="E143" s="62">
        <f t="shared" si="24"/>
        <v>5008.6000000000004</v>
      </c>
      <c r="F143" s="62">
        <f t="shared" si="24"/>
        <v>5156.1000000000004</v>
      </c>
      <c r="G143" s="62">
        <f t="shared" si="24"/>
        <v>5262.8</v>
      </c>
    </row>
    <row r="144" spans="1:7">
      <c r="A144" s="92" t="s">
        <v>182</v>
      </c>
      <c r="B144" s="96" t="s">
        <v>381</v>
      </c>
      <c r="C144" s="96">
        <v>610</v>
      </c>
      <c r="D144" s="76" t="s">
        <v>13</v>
      </c>
      <c r="E144" s="378">
        <f>'приложение 4'!G256</f>
        <v>5008.6000000000004</v>
      </c>
      <c r="F144" s="378">
        <f>'приложение 4'!H256</f>
        <v>5156.1000000000004</v>
      </c>
      <c r="G144" s="378">
        <f>'приложение 4'!I256</f>
        <v>5262.8</v>
      </c>
    </row>
    <row r="145" spans="1:7" ht="31.5">
      <c r="A145" s="91" t="s">
        <v>406</v>
      </c>
      <c r="B145" s="96" t="s">
        <v>407</v>
      </c>
      <c r="C145" s="96"/>
      <c r="D145" s="76"/>
      <c r="E145" s="62">
        <f>E147</f>
        <v>703.2</v>
      </c>
      <c r="F145" s="62">
        <f t="shared" ref="F145:G147" si="25">F146</f>
        <v>697</v>
      </c>
      <c r="G145" s="62">
        <f t="shared" si="25"/>
        <v>725</v>
      </c>
    </row>
    <row r="146" spans="1:7">
      <c r="A146" s="77" t="s">
        <v>408</v>
      </c>
      <c r="B146" s="96" t="s">
        <v>409</v>
      </c>
      <c r="C146" s="96"/>
      <c r="D146" s="76"/>
      <c r="E146" s="62">
        <f>E147</f>
        <v>703.2</v>
      </c>
      <c r="F146" s="62">
        <f t="shared" si="25"/>
        <v>697</v>
      </c>
      <c r="G146" s="62">
        <f t="shared" si="25"/>
        <v>725</v>
      </c>
    </row>
    <row r="147" spans="1:7">
      <c r="A147" s="77" t="s">
        <v>382</v>
      </c>
      <c r="B147" s="96" t="s">
        <v>409</v>
      </c>
      <c r="C147" s="96">
        <v>610</v>
      </c>
      <c r="D147" s="76"/>
      <c r="E147" s="62">
        <f>E148</f>
        <v>703.2</v>
      </c>
      <c r="F147" s="62">
        <f t="shared" si="25"/>
        <v>697</v>
      </c>
      <c r="G147" s="62">
        <f t="shared" si="25"/>
        <v>725</v>
      </c>
    </row>
    <row r="148" spans="1:7" s="94" customFormat="1">
      <c r="A148" s="92" t="s">
        <v>182</v>
      </c>
      <c r="B148" s="96" t="s">
        <v>409</v>
      </c>
      <c r="C148" s="96">
        <v>610</v>
      </c>
      <c r="D148" s="76" t="s">
        <v>16</v>
      </c>
      <c r="E148" s="62">
        <v>703.2</v>
      </c>
      <c r="F148" s="62">
        <v>697</v>
      </c>
      <c r="G148" s="62">
        <v>725</v>
      </c>
    </row>
    <row r="149" spans="1:7" ht="31.5">
      <c r="A149" s="379" t="s">
        <v>510</v>
      </c>
      <c r="B149" s="95" t="s">
        <v>542</v>
      </c>
      <c r="C149" s="95"/>
      <c r="D149" s="463"/>
      <c r="E149" s="57">
        <f>E153</f>
        <v>1615.2</v>
      </c>
      <c r="F149" s="57">
        <f t="shared" ref="F149:G152" si="26">F150</f>
        <v>893.5</v>
      </c>
      <c r="G149" s="57">
        <f t="shared" si="26"/>
        <v>929.4</v>
      </c>
    </row>
    <row r="150" spans="1:7" ht="63">
      <c r="A150" s="77" t="s">
        <v>17</v>
      </c>
      <c r="B150" s="96" t="s">
        <v>514</v>
      </c>
      <c r="C150" s="96"/>
      <c r="D150" s="76"/>
      <c r="E150" s="62">
        <f>E153</f>
        <v>1615.2</v>
      </c>
      <c r="F150" s="62">
        <f t="shared" si="26"/>
        <v>893.5</v>
      </c>
      <c r="G150" s="62">
        <f t="shared" si="26"/>
        <v>929.4</v>
      </c>
    </row>
    <row r="151" spans="1:7" ht="47.25">
      <c r="A151" s="77" t="s">
        <v>18</v>
      </c>
      <c r="B151" s="96" t="s">
        <v>19</v>
      </c>
      <c r="C151" s="96"/>
      <c r="D151" s="76"/>
      <c r="E151" s="62">
        <f>E152</f>
        <v>1615.2</v>
      </c>
      <c r="F151" s="62">
        <f t="shared" si="26"/>
        <v>893.5</v>
      </c>
      <c r="G151" s="62">
        <f t="shared" si="26"/>
        <v>929.4</v>
      </c>
    </row>
    <row r="152" spans="1:7">
      <c r="A152" s="77" t="s">
        <v>613</v>
      </c>
      <c r="B152" s="96" t="s">
        <v>511</v>
      </c>
      <c r="C152" s="96">
        <v>610</v>
      </c>
      <c r="D152" s="76"/>
      <c r="E152" s="62">
        <f>E153</f>
        <v>1615.2</v>
      </c>
      <c r="F152" s="62">
        <f t="shared" si="26"/>
        <v>893.5</v>
      </c>
      <c r="G152" s="62">
        <f t="shared" si="26"/>
        <v>929.4</v>
      </c>
    </row>
    <row r="153" spans="1:7" s="94" customFormat="1">
      <c r="A153" s="92" t="s">
        <v>182</v>
      </c>
      <c r="B153" s="96" t="s">
        <v>511</v>
      </c>
      <c r="C153" s="96">
        <v>610</v>
      </c>
      <c r="D153" s="76" t="s">
        <v>13</v>
      </c>
      <c r="E153" s="62">
        <v>1615.2</v>
      </c>
      <c r="F153" s="62">
        <v>893.5</v>
      </c>
      <c r="G153" s="62">
        <v>929.4</v>
      </c>
    </row>
    <row r="154" spans="1:7" ht="31.5">
      <c r="A154" s="90" t="s">
        <v>386</v>
      </c>
      <c r="B154" s="463" t="s">
        <v>387</v>
      </c>
      <c r="C154" s="96"/>
      <c r="D154" s="76"/>
      <c r="E154" s="57">
        <f>E159+E163</f>
        <v>2523.6</v>
      </c>
      <c r="F154" s="57">
        <f>F159+F163</f>
        <v>2692.5</v>
      </c>
      <c r="G154" s="57">
        <f>G159+G163</f>
        <v>2799.6</v>
      </c>
    </row>
    <row r="155" spans="1:7" ht="31.5">
      <c r="A155" s="90" t="s">
        <v>388</v>
      </c>
      <c r="B155" s="463" t="s">
        <v>389</v>
      </c>
      <c r="C155" s="96"/>
      <c r="D155" s="76"/>
      <c r="E155" s="57">
        <f>E158+E162</f>
        <v>2523.6</v>
      </c>
      <c r="F155" s="57">
        <f t="shared" ref="F155:G158" si="27">F156</f>
        <v>2677.5</v>
      </c>
      <c r="G155" s="57">
        <f t="shared" si="27"/>
        <v>2784.6</v>
      </c>
    </row>
    <row r="156" spans="1:7" ht="31.5">
      <c r="A156" s="91" t="s">
        <v>390</v>
      </c>
      <c r="B156" s="76" t="s">
        <v>391</v>
      </c>
      <c r="C156" s="96"/>
      <c r="D156" s="76"/>
      <c r="E156" s="62">
        <f>E157</f>
        <v>2508.6</v>
      </c>
      <c r="F156" s="62">
        <f t="shared" si="27"/>
        <v>2677.5</v>
      </c>
      <c r="G156" s="62">
        <f t="shared" si="27"/>
        <v>2784.6</v>
      </c>
    </row>
    <row r="157" spans="1:7" ht="31.5">
      <c r="A157" s="77" t="s">
        <v>392</v>
      </c>
      <c r="B157" s="76" t="s">
        <v>393</v>
      </c>
      <c r="C157" s="96"/>
      <c r="D157" s="76"/>
      <c r="E157" s="62">
        <f>E158</f>
        <v>2508.6</v>
      </c>
      <c r="F157" s="62">
        <f t="shared" si="27"/>
        <v>2677.5</v>
      </c>
      <c r="G157" s="62">
        <f t="shared" si="27"/>
        <v>2784.6</v>
      </c>
    </row>
    <row r="158" spans="1:7" ht="31.5">
      <c r="A158" s="77" t="s">
        <v>394</v>
      </c>
      <c r="B158" s="76" t="s">
        <v>393</v>
      </c>
      <c r="C158" s="96">
        <v>310</v>
      </c>
      <c r="D158" s="76"/>
      <c r="E158" s="62">
        <f>E159</f>
        <v>2508.6</v>
      </c>
      <c r="F158" s="62">
        <f t="shared" si="27"/>
        <v>2677.5</v>
      </c>
      <c r="G158" s="62">
        <f t="shared" si="27"/>
        <v>2784.6</v>
      </c>
    </row>
    <row r="159" spans="1:7">
      <c r="A159" s="92" t="s">
        <v>185</v>
      </c>
      <c r="B159" s="76" t="s">
        <v>393</v>
      </c>
      <c r="C159" s="96">
        <v>310</v>
      </c>
      <c r="D159" s="76" t="s">
        <v>20</v>
      </c>
      <c r="E159" s="62">
        <v>2508.6</v>
      </c>
      <c r="F159" s="62">
        <v>2677.5</v>
      </c>
      <c r="G159" s="62">
        <v>2784.6</v>
      </c>
    </row>
    <row r="160" spans="1:7" ht="31.5">
      <c r="A160" s="91" t="s">
        <v>396</v>
      </c>
      <c r="B160" s="76" t="s">
        <v>397</v>
      </c>
      <c r="C160" s="96"/>
      <c r="D160" s="76"/>
      <c r="E160" s="62">
        <f t="shared" ref="E160:G161" si="28">E161</f>
        <v>15</v>
      </c>
      <c r="F160" s="62">
        <f t="shared" si="28"/>
        <v>15</v>
      </c>
      <c r="G160" s="62">
        <f t="shared" si="28"/>
        <v>15</v>
      </c>
    </row>
    <row r="161" spans="1:7" ht="47.25">
      <c r="A161" s="91" t="s">
        <v>398</v>
      </c>
      <c r="B161" s="76" t="s">
        <v>399</v>
      </c>
      <c r="C161" s="96"/>
      <c r="D161" s="76"/>
      <c r="E161" s="62">
        <f t="shared" si="28"/>
        <v>15</v>
      </c>
      <c r="F161" s="62">
        <f t="shared" si="28"/>
        <v>15</v>
      </c>
      <c r="G161" s="62">
        <f t="shared" si="28"/>
        <v>15</v>
      </c>
    </row>
    <row r="162" spans="1:7" ht="31.5">
      <c r="A162" s="77" t="s">
        <v>394</v>
      </c>
      <c r="B162" s="76" t="s">
        <v>399</v>
      </c>
      <c r="C162" s="96">
        <v>320</v>
      </c>
      <c r="D162" s="76"/>
      <c r="E162" s="62">
        <v>15</v>
      </c>
      <c r="F162" s="62">
        <f>F163</f>
        <v>15</v>
      </c>
      <c r="G162" s="62">
        <f>G163</f>
        <v>15</v>
      </c>
    </row>
    <row r="163" spans="1:7">
      <c r="A163" s="92" t="s">
        <v>21</v>
      </c>
      <c r="B163" s="76" t="s">
        <v>399</v>
      </c>
      <c r="C163" s="96">
        <v>320</v>
      </c>
      <c r="D163" s="76" t="s">
        <v>552</v>
      </c>
      <c r="E163" s="62">
        <v>15</v>
      </c>
      <c r="F163" s="62">
        <v>15</v>
      </c>
      <c r="G163" s="62">
        <v>15</v>
      </c>
    </row>
    <row r="164" spans="1:7" ht="63">
      <c r="A164" s="90" t="s">
        <v>364</v>
      </c>
      <c r="B164" s="95" t="s">
        <v>365</v>
      </c>
      <c r="C164" s="96"/>
      <c r="D164" s="76"/>
      <c r="E164" s="57">
        <f>E168+E171</f>
        <v>681</v>
      </c>
      <c r="F164" s="57">
        <f>F168+F171</f>
        <v>638.29999999999995</v>
      </c>
      <c r="G164" s="57">
        <f>G168+G171</f>
        <v>200</v>
      </c>
    </row>
    <row r="165" spans="1:7" ht="31.5">
      <c r="A165" s="91" t="s">
        <v>661</v>
      </c>
      <c r="B165" s="96" t="s">
        <v>366</v>
      </c>
      <c r="C165" s="96"/>
      <c r="D165" s="76"/>
      <c r="E165" s="62">
        <f t="shared" ref="E165:G167" si="29">E166</f>
        <v>681</v>
      </c>
      <c r="F165" s="62">
        <f t="shared" si="29"/>
        <v>603.29999999999995</v>
      </c>
      <c r="G165" s="62">
        <f t="shared" si="29"/>
        <v>165</v>
      </c>
    </row>
    <row r="166" spans="1:7" ht="47.25">
      <c r="A166" s="424" t="s">
        <v>646</v>
      </c>
      <c r="B166" s="96" t="s">
        <v>367</v>
      </c>
      <c r="C166" s="96"/>
      <c r="D166" s="76"/>
      <c r="E166" s="62">
        <f t="shared" si="29"/>
        <v>681</v>
      </c>
      <c r="F166" s="62">
        <f t="shared" si="29"/>
        <v>603.29999999999995</v>
      </c>
      <c r="G166" s="62">
        <f t="shared" si="29"/>
        <v>165</v>
      </c>
    </row>
    <row r="167" spans="1:7" ht="31.5">
      <c r="A167" s="80" t="s">
        <v>215</v>
      </c>
      <c r="B167" s="96" t="s">
        <v>367</v>
      </c>
      <c r="C167" s="96">
        <v>240</v>
      </c>
      <c r="D167" s="76"/>
      <c r="E167" s="62">
        <f>E168</f>
        <v>681</v>
      </c>
      <c r="F167" s="62">
        <f t="shared" si="29"/>
        <v>603.29999999999995</v>
      </c>
      <c r="G167" s="62">
        <f t="shared" si="29"/>
        <v>165</v>
      </c>
    </row>
    <row r="168" spans="1:7">
      <c r="A168" s="92" t="s">
        <v>176</v>
      </c>
      <c r="B168" s="96" t="s">
        <v>367</v>
      </c>
      <c r="C168" s="96">
        <v>240</v>
      </c>
      <c r="D168" s="76" t="s">
        <v>14</v>
      </c>
      <c r="E168" s="62">
        <v>681</v>
      </c>
      <c r="F168" s="62">
        <v>603.29999999999995</v>
      </c>
      <c r="G168" s="62">
        <v>165</v>
      </c>
    </row>
    <row r="169" spans="1:7" ht="47.25">
      <c r="A169" s="80" t="s">
        <v>516</v>
      </c>
      <c r="B169" s="96" t="s">
        <v>537</v>
      </c>
      <c r="C169" s="96"/>
      <c r="D169" s="76"/>
      <c r="E169" s="62">
        <v>0</v>
      </c>
      <c r="F169" s="62">
        <v>35</v>
      </c>
      <c r="G169" s="62">
        <v>35</v>
      </c>
    </row>
    <row r="170" spans="1:7" ht="31.5">
      <c r="A170" s="80" t="s">
        <v>215</v>
      </c>
      <c r="B170" s="96" t="s">
        <v>517</v>
      </c>
      <c r="C170" s="96">
        <v>240</v>
      </c>
      <c r="D170" s="76"/>
      <c r="E170" s="62">
        <f t="shared" ref="E170:G170" si="30">E171</f>
        <v>0</v>
      </c>
      <c r="F170" s="62">
        <f t="shared" si="30"/>
        <v>35</v>
      </c>
      <c r="G170" s="62">
        <f t="shared" si="30"/>
        <v>35</v>
      </c>
    </row>
    <row r="171" spans="1:7" ht="18.75" customHeight="1">
      <c r="A171" s="92" t="s">
        <v>176</v>
      </c>
      <c r="B171" s="96" t="s">
        <v>517</v>
      </c>
      <c r="C171" s="96">
        <v>240</v>
      </c>
      <c r="D171" s="76" t="s">
        <v>14</v>
      </c>
      <c r="E171" s="62">
        <v>0</v>
      </c>
      <c r="F171" s="62">
        <v>35</v>
      </c>
      <c r="G171" s="62">
        <v>35</v>
      </c>
    </row>
    <row r="172" spans="1:7" ht="47.25">
      <c r="A172" s="90" t="s">
        <v>316</v>
      </c>
      <c r="B172" s="461" t="s">
        <v>259</v>
      </c>
      <c r="C172" s="96"/>
      <c r="D172" s="76"/>
      <c r="E172" s="57">
        <f>+E183+E187+E191+E173</f>
        <v>1256.5999999999999</v>
      </c>
      <c r="F172" s="57">
        <f>+F183+F187+F191+F173</f>
        <v>342</v>
      </c>
      <c r="G172" s="57">
        <f>+G183+G187+G191+G173</f>
        <v>347</v>
      </c>
    </row>
    <row r="173" spans="1:7" s="414" customFormat="1" ht="75" customHeight="1">
      <c r="A173" s="339" t="s">
        <v>317</v>
      </c>
      <c r="B173" s="411" t="s">
        <v>318</v>
      </c>
      <c r="C173" s="412"/>
      <c r="D173" s="413"/>
      <c r="E173" s="344">
        <f>E174</f>
        <v>1043.5999999999999</v>
      </c>
      <c r="F173" s="344">
        <f t="shared" ref="F173:G173" si="31">F174</f>
        <v>125</v>
      </c>
      <c r="G173" s="344">
        <f t="shared" si="31"/>
        <v>125</v>
      </c>
    </row>
    <row r="174" spans="1:7" s="414" customFormat="1" ht="75" customHeight="1">
      <c r="A174" s="60" t="s">
        <v>653</v>
      </c>
      <c r="B174" s="415" t="s">
        <v>319</v>
      </c>
      <c r="C174" s="412"/>
      <c r="D174" s="413"/>
      <c r="E174" s="345">
        <f t="shared" ref="E174:G174" si="32">E178</f>
        <v>1043.5999999999999</v>
      </c>
      <c r="F174" s="345">
        <f t="shared" si="32"/>
        <v>125</v>
      </c>
      <c r="G174" s="345">
        <f t="shared" si="32"/>
        <v>125</v>
      </c>
    </row>
    <row r="175" spans="1:7" s="414" customFormat="1" ht="104.25" customHeight="1">
      <c r="A175" s="68" t="s">
        <v>652</v>
      </c>
      <c r="B175" s="66" t="s">
        <v>71</v>
      </c>
      <c r="C175" s="412"/>
      <c r="D175" s="413"/>
      <c r="E175" s="64">
        <v>1043.5999999999999</v>
      </c>
      <c r="F175" s="64">
        <v>125</v>
      </c>
      <c r="G175" s="64">
        <v>125</v>
      </c>
    </row>
    <row r="176" spans="1:7" s="414" customFormat="1" ht="83.25" customHeight="1">
      <c r="A176" s="426" t="s">
        <v>101</v>
      </c>
      <c r="B176" s="66" t="s">
        <v>71</v>
      </c>
      <c r="C176" s="412"/>
      <c r="D176" s="413"/>
      <c r="E176" s="64">
        <v>1043.5999999999999</v>
      </c>
      <c r="F176" s="64">
        <v>125</v>
      </c>
      <c r="G176" s="64">
        <v>125</v>
      </c>
    </row>
    <row r="177" spans="1:7" s="414" customFormat="1" ht="28.5" customHeight="1">
      <c r="A177" s="77" t="s">
        <v>215</v>
      </c>
      <c r="B177" s="66" t="s">
        <v>71</v>
      </c>
      <c r="C177" s="412"/>
      <c r="D177" s="413"/>
      <c r="E177" s="64">
        <v>1043.5999999999999</v>
      </c>
      <c r="F177" s="64">
        <v>125</v>
      </c>
      <c r="G177" s="64">
        <v>125</v>
      </c>
    </row>
    <row r="178" spans="1:7">
      <c r="A178" s="426" t="s">
        <v>176</v>
      </c>
      <c r="B178" s="66" t="s">
        <v>71</v>
      </c>
      <c r="C178" s="96">
        <v>240</v>
      </c>
      <c r="D178" s="76" t="s">
        <v>14</v>
      </c>
      <c r="E178" s="64">
        <v>1043.5999999999999</v>
      </c>
      <c r="F178" s="64">
        <v>125</v>
      </c>
      <c r="G178" s="64">
        <v>125</v>
      </c>
    </row>
    <row r="179" spans="1:7">
      <c r="A179" s="93" t="s">
        <v>263</v>
      </c>
      <c r="B179" s="463" t="s">
        <v>264</v>
      </c>
      <c r="C179" s="95"/>
      <c r="D179" s="463"/>
      <c r="E179" s="57">
        <f>E182+E186</f>
        <v>163</v>
      </c>
      <c r="F179" s="57">
        <f>F182+F186</f>
        <v>167</v>
      </c>
      <c r="G179" s="57">
        <f>G182+G186</f>
        <v>172</v>
      </c>
    </row>
    <row r="180" spans="1:7" ht="47.25">
      <c r="A180" s="97" t="s">
        <v>22</v>
      </c>
      <c r="B180" s="98" t="s">
        <v>265</v>
      </c>
      <c r="C180" s="95"/>
      <c r="D180" s="463"/>
      <c r="E180" s="62">
        <f t="shared" ref="E180:G182" si="33">E181</f>
        <v>18</v>
      </c>
      <c r="F180" s="62">
        <f t="shared" si="33"/>
        <v>20</v>
      </c>
      <c r="G180" s="62">
        <f t="shared" si="33"/>
        <v>22</v>
      </c>
    </row>
    <row r="181" spans="1:7" ht="47.25">
      <c r="A181" s="417" t="s">
        <v>647</v>
      </c>
      <c r="B181" s="98" t="s">
        <v>266</v>
      </c>
      <c r="C181" s="95"/>
      <c r="D181" s="463"/>
      <c r="E181" s="62">
        <f t="shared" si="33"/>
        <v>18</v>
      </c>
      <c r="F181" s="62">
        <f t="shared" si="33"/>
        <v>20</v>
      </c>
      <c r="G181" s="62">
        <f t="shared" si="33"/>
        <v>22</v>
      </c>
    </row>
    <row r="182" spans="1:7" ht="31.5">
      <c r="A182" s="77" t="s">
        <v>215</v>
      </c>
      <c r="B182" s="98" t="s">
        <v>266</v>
      </c>
      <c r="C182" s="96">
        <v>240</v>
      </c>
      <c r="D182" s="76"/>
      <c r="E182" s="62">
        <f t="shared" si="33"/>
        <v>18</v>
      </c>
      <c r="F182" s="62">
        <f t="shared" si="33"/>
        <v>20</v>
      </c>
      <c r="G182" s="62">
        <f t="shared" si="33"/>
        <v>22</v>
      </c>
    </row>
    <row r="183" spans="1:7">
      <c r="A183" s="77" t="s">
        <v>161</v>
      </c>
      <c r="B183" s="98" t="s">
        <v>266</v>
      </c>
      <c r="C183" s="96">
        <v>240</v>
      </c>
      <c r="D183" s="76" t="s">
        <v>552</v>
      </c>
      <c r="E183" s="62">
        <v>18</v>
      </c>
      <c r="F183" s="62">
        <v>20</v>
      </c>
      <c r="G183" s="62">
        <v>22</v>
      </c>
    </row>
    <row r="184" spans="1:7" ht="78.75">
      <c r="A184" s="352" t="s">
        <v>23</v>
      </c>
      <c r="B184" s="76" t="s">
        <v>24</v>
      </c>
      <c r="C184" s="96"/>
      <c r="D184" s="76"/>
      <c r="E184" s="62">
        <f t="shared" ref="E184:G186" si="34">E185</f>
        <v>145</v>
      </c>
      <c r="F184" s="62">
        <f t="shared" si="34"/>
        <v>147</v>
      </c>
      <c r="G184" s="62">
        <f t="shared" si="34"/>
        <v>150</v>
      </c>
    </row>
    <row r="185" spans="1:7" ht="63">
      <c r="A185" s="352" t="s">
        <v>25</v>
      </c>
      <c r="B185" s="76" t="s">
        <v>267</v>
      </c>
      <c r="C185" s="96"/>
      <c r="D185" s="76"/>
      <c r="E185" s="62">
        <f t="shared" si="34"/>
        <v>145</v>
      </c>
      <c r="F185" s="62">
        <f t="shared" si="34"/>
        <v>147</v>
      </c>
      <c r="G185" s="62">
        <f t="shared" si="34"/>
        <v>150</v>
      </c>
    </row>
    <row r="186" spans="1:7" ht="31.5">
      <c r="A186" s="77" t="s">
        <v>26</v>
      </c>
      <c r="B186" s="76" t="s">
        <v>267</v>
      </c>
      <c r="C186" s="96">
        <v>240</v>
      </c>
      <c r="D186" s="76"/>
      <c r="E186" s="62">
        <f t="shared" si="34"/>
        <v>145</v>
      </c>
      <c r="F186" s="62">
        <f t="shared" si="34"/>
        <v>147</v>
      </c>
      <c r="G186" s="62">
        <f t="shared" si="34"/>
        <v>150</v>
      </c>
    </row>
    <row r="187" spans="1:7">
      <c r="A187" s="77" t="s">
        <v>161</v>
      </c>
      <c r="B187" s="76" t="s">
        <v>267</v>
      </c>
      <c r="C187" s="96">
        <v>240</v>
      </c>
      <c r="D187" s="76" t="s">
        <v>552</v>
      </c>
      <c r="E187" s="62">
        <v>145</v>
      </c>
      <c r="F187" s="62">
        <v>147</v>
      </c>
      <c r="G187" s="62">
        <v>150</v>
      </c>
    </row>
    <row r="188" spans="1:7">
      <c r="A188" s="93" t="s">
        <v>260</v>
      </c>
      <c r="B188" s="463" t="s">
        <v>261</v>
      </c>
      <c r="C188" s="95"/>
      <c r="D188" s="463"/>
      <c r="E188" s="57">
        <f>E192</f>
        <v>50</v>
      </c>
      <c r="F188" s="57">
        <f t="shared" ref="F188:G191" si="35">F189</f>
        <v>50</v>
      </c>
      <c r="G188" s="57">
        <f t="shared" si="35"/>
        <v>50</v>
      </c>
    </row>
    <row r="189" spans="1:7" ht="31.5">
      <c r="A189" s="77" t="s">
        <v>27</v>
      </c>
      <c r="B189" s="76" t="s">
        <v>262</v>
      </c>
      <c r="C189" s="95"/>
      <c r="D189" s="463"/>
      <c r="E189" s="62">
        <f>E190</f>
        <v>50</v>
      </c>
      <c r="F189" s="62">
        <f t="shared" si="35"/>
        <v>50</v>
      </c>
      <c r="G189" s="62">
        <f t="shared" si="35"/>
        <v>50</v>
      </c>
    </row>
    <row r="190" spans="1:7" ht="31.5">
      <c r="A190" s="77" t="s">
        <v>28</v>
      </c>
      <c r="B190" s="76" t="s">
        <v>372</v>
      </c>
      <c r="C190" s="95"/>
      <c r="D190" s="463"/>
      <c r="E190" s="62">
        <f>E191</f>
        <v>50</v>
      </c>
      <c r="F190" s="62">
        <f t="shared" si="35"/>
        <v>50</v>
      </c>
      <c r="G190" s="62">
        <f t="shared" si="35"/>
        <v>50</v>
      </c>
    </row>
    <row r="191" spans="1:7" ht="31.5">
      <c r="A191" s="77" t="s">
        <v>215</v>
      </c>
      <c r="B191" s="76" t="s">
        <v>372</v>
      </c>
      <c r="C191" s="96">
        <v>240</v>
      </c>
      <c r="D191" s="76"/>
      <c r="E191" s="62">
        <v>50</v>
      </c>
      <c r="F191" s="62">
        <f t="shared" si="35"/>
        <v>50</v>
      </c>
      <c r="G191" s="62">
        <f t="shared" si="35"/>
        <v>50</v>
      </c>
    </row>
    <row r="192" spans="1:7">
      <c r="A192" s="77" t="s">
        <v>179</v>
      </c>
      <c r="B192" s="76" t="s">
        <v>372</v>
      </c>
      <c r="C192" s="96">
        <v>240</v>
      </c>
      <c r="D192" s="76" t="s">
        <v>29</v>
      </c>
      <c r="E192" s="62">
        <v>50</v>
      </c>
      <c r="F192" s="341">
        <v>50</v>
      </c>
      <c r="G192" s="341">
        <v>50</v>
      </c>
    </row>
    <row r="193" spans="1:7" ht="31.5">
      <c r="A193" s="380" t="s">
        <v>90</v>
      </c>
      <c r="B193" s="381" t="s">
        <v>91</v>
      </c>
      <c r="C193" s="382"/>
      <c r="D193" s="76"/>
      <c r="E193" s="57">
        <v>11004.6</v>
      </c>
      <c r="F193" s="57">
        <v>232</v>
      </c>
      <c r="G193" s="57">
        <v>232</v>
      </c>
    </row>
    <row r="194" spans="1:7" ht="31.5">
      <c r="A194" s="383" t="s">
        <v>92</v>
      </c>
      <c r="B194" s="384" t="s">
        <v>93</v>
      </c>
      <c r="C194" s="382"/>
      <c r="D194" s="76"/>
      <c r="E194" s="62">
        <v>11004.6</v>
      </c>
      <c r="F194" s="62">
        <v>232</v>
      </c>
      <c r="G194" s="62">
        <v>232</v>
      </c>
    </row>
    <row r="195" spans="1:7">
      <c r="A195" s="410" t="s">
        <v>94</v>
      </c>
      <c r="B195" s="385" t="s">
        <v>95</v>
      </c>
      <c r="C195" s="382"/>
      <c r="D195" s="76"/>
      <c r="E195" s="62">
        <v>11004.6</v>
      </c>
      <c r="F195" s="62">
        <v>232</v>
      </c>
      <c r="G195" s="62">
        <v>232</v>
      </c>
    </row>
    <row r="196" spans="1:7" s="416" customFormat="1" ht="31.5">
      <c r="A196" s="427" t="s">
        <v>26</v>
      </c>
      <c r="B196" s="385" t="s">
        <v>95</v>
      </c>
      <c r="C196" s="428"/>
      <c r="D196" s="421"/>
      <c r="E196" s="429">
        <f t="shared" ref="E196:G196" si="36">E195</f>
        <v>11004.6</v>
      </c>
      <c r="F196" s="429">
        <f t="shared" si="36"/>
        <v>232</v>
      </c>
      <c r="G196" s="429">
        <f t="shared" si="36"/>
        <v>232</v>
      </c>
    </row>
    <row r="197" spans="1:7">
      <c r="A197" s="386" t="s">
        <v>176</v>
      </c>
      <c r="B197" s="385" t="s">
        <v>95</v>
      </c>
      <c r="C197" s="96">
        <v>240</v>
      </c>
      <c r="D197" s="76" t="s">
        <v>14</v>
      </c>
      <c r="E197" s="62">
        <v>11004.6</v>
      </c>
      <c r="F197" s="62">
        <v>232</v>
      </c>
      <c r="G197" s="62">
        <v>232</v>
      </c>
    </row>
    <row r="198" spans="1:7" ht="110.25">
      <c r="A198" s="65" t="s">
        <v>598</v>
      </c>
      <c r="B198" s="64" t="s">
        <v>595</v>
      </c>
      <c r="C198" s="96">
        <v>240</v>
      </c>
      <c r="D198" s="76" t="s">
        <v>14</v>
      </c>
      <c r="E198" s="64">
        <v>1203.8</v>
      </c>
      <c r="F198" s="64">
        <v>145</v>
      </c>
      <c r="G198" s="64">
        <v>150</v>
      </c>
    </row>
    <row r="199" spans="1:7" ht="94.5">
      <c r="A199" s="60" t="s">
        <v>649</v>
      </c>
      <c r="B199" s="64" t="s">
        <v>658</v>
      </c>
      <c r="C199" s="96"/>
      <c r="D199" s="76"/>
      <c r="E199" s="64">
        <v>1203.8</v>
      </c>
      <c r="F199" s="64">
        <v>145</v>
      </c>
      <c r="G199" s="64">
        <v>150</v>
      </c>
    </row>
    <row r="200" spans="1:7" ht="78.75">
      <c r="A200" s="426" t="s">
        <v>648</v>
      </c>
      <c r="B200" s="64" t="s">
        <v>659</v>
      </c>
      <c r="C200" s="96"/>
      <c r="D200" s="76"/>
      <c r="E200" s="64">
        <v>1203.8</v>
      </c>
      <c r="F200" s="64">
        <v>145</v>
      </c>
      <c r="G200" s="64">
        <v>150</v>
      </c>
    </row>
    <row r="201" spans="1:7">
      <c r="A201" s="430" t="s">
        <v>596</v>
      </c>
      <c r="B201" s="64" t="s">
        <v>659</v>
      </c>
      <c r="C201" s="96"/>
      <c r="D201" s="76"/>
      <c r="E201" s="64">
        <v>1203.8</v>
      </c>
      <c r="F201" s="64">
        <v>145</v>
      </c>
      <c r="G201" s="64">
        <v>150</v>
      </c>
    </row>
    <row r="202" spans="1:7">
      <c r="A202" s="430" t="s">
        <v>597</v>
      </c>
      <c r="B202" s="64" t="s">
        <v>659</v>
      </c>
      <c r="C202" s="96"/>
      <c r="D202" s="76"/>
      <c r="E202" s="64">
        <v>1203.8</v>
      </c>
      <c r="F202" s="64">
        <v>145</v>
      </c>
      <c r="G202" s="64">
        <v>150</v>
      </c>
    </row>
    <row r="203" spans="1:7" ht="31.5">
      <c r="A203" s="430" t="s">
        <v>26</v>
      </c>
      <c r="B203" s="64" t="s">
        <v>659</v>
      </c>
      <c r="C203" s="96">
        <v>240</v>
      </c>
      <c r="D203" s="76" t="s">
        <v>14</v>
      </c>
      <c r="E203" s="64">
        <v>1203.8</v>
      </c>
      <c r="F203" s="64">
        <v>145</v>
      </c>
      <c r="G203" s="64">
        <v>150</v>
      </c>
    </row>
    <row r="204" spans="1:7">
      <c r="A204" s="353" t="s">
        <v>209</v>
      </c>
      <c r="B204" s="99" t="s">
        <v>210</v>
      </c>
      <c r="C204" s="98"/>
      <c r="D204" s="76"/>
      <c r="E204" s="58">
        <f>E205+E210</f>
        <v>7009</v>
      </c>
      <c r="F204" s="58">
        <f>F205+F210</f>
        <v>6960.5999999999995</v>
      </c>
      <c r="G204" s="58">
        <f>G205+G210</f>
        <v>7174.2999999999993</v>
      </c>
    </row>
    <row r="205" spans="1:7" ht="47.25">
      <c r="A205" s="90" t="s">
        <v>219</v>
      </c>
      <c r="B205" s="463" t="s">
        <v>220</v>
      </c>
      <c r="C205" s="99"/>
      <c r="D205" s="463"/>
      <c r="E205" s="58">
        <f t="shared" ref="E205:G208" si="37">E206</f>
        <v>1371.4</v>
      </c>
      <c r="F205" s="58">
        <f t="shared" si="37"/>
        <v>1426.3</v>
      </c>
      <c r="G205" s="58">
        <f t="shared" si="37"/>
        <v>1483.4</v>
      </c>
    </row>
    <row r="206" spans="1:7">
      <c r="A206" s="352" t="s">
        <v>213</v>
      </c>
      <c r="B206" s="76" t="s">
        <v>221</v>
      </c>
      <c r="C206" s="98"/>
      <c r="D206" s="76"/>
      <c r="E206" s="59">
        <f t="shared" si="37"/>
        <v>1371.4</v>
      </c>
      <c r="F206" s="59">
        <f t="shared" si="37"/>
        <v>1426.3</v>
      </c>
      <c r="G206" s="59">
        <f t="shared" si="37"/>
        <v>1483.4</v>
      </c>
    </row>
    <row r="207" spans="1:7" ht="63">
      <c r="A207" s="78" t="s">
        <v>222</v>
      </c>
      <c r="B207" s="76" t="s">
        <v>223</v>
      </c>
      <c r="C207" s="98"/>
      <c r="D207" s="76"/>
      <c r="E207" s="59">
        <f t="shared" si="37"/>
        <v>1371.4</v>
      </c>
      <c r="F207" s="59">
        <f t="shared" si="37"/>
        <v>1426.3</v>
      </c>
      <c r="G207" s="59">
        <f t="shared" si="37"/>
        <v>1483.4</v>
      </c>
    </row>
    <row r="208" spans="1:7" ht="31.5">
      <c r="A208" s="352" t="s">
        <v>224</v>
      </c>
      <c r="B208" s="76" t="s">
        <v>223</v>
      </c>
      <c r="C208" s="98" t="s">
        <v>225</v>
      </c>
      <c r="D208" s="76"/>
      <c r="E208" s="59">
        <f t="shared" si="37"/>
        <v>1371.4</v>
      </c>
      <c r="F208" s="59">
        <f t="shared" si="37"/>
        <v>1426.3</v>
      </c>
      <c r="G208" s="59">
        <f t="shared" si="37"/>
        <v>1483.4</v>
      </c>
    </row>
    <row r="209" spans="1:7" ht="47.25">
      <c r="A209" s="77" t="s">
        <v>30</v>
      </c>
      <c r="B209" s="76" t="s">
        <v>223</v>
      </c>
      <c r="C209" s="98" t="s">
        <v>225</v>
      </c>
      <c r="D209" s="76" t="s">
        <v>31</v>
      </c>
      <c r="E209" s="59">
        <v>1371.4</v>
      </c>
      <c r="F209" s="59">
        <v>1426.3</v>
      </c>
      <c r="G209" s="59">
        <v>1483.4</v>
      </c>
    </row>
    <row r="210" spans="1:7">
      <c r="A210" s="79" t="s">
        <v>211</v>
      </c>
      <c r="B210" s="463" t="s">
        <v>212</v>
      </c>
      <c r="C210" s="99"/>
      <c r="D210" s="463"/>
      <c r="E210" s="58">
        <f>E214+E216+E218+E220+E223+E226</f>
        <v>5637.5999999999995</v>
      </c>
      <c r="F210" s="58">
        <f>F214+F216+F218+F220+F223+F226</f>
        <v>5534.2999999999993</v>
      </c>
      <c r="G210" s="58">
        <f>G214+G216+G218+G220+G223+G226</f>
        <v>5690.9</v>
      </c>
    </row>
    <row r="211" spans="1:7">
      <c r="A211" s="352" t="s">
        <v>213</v>
      </c>
      <c r="B211" s="76" t="s">
        <v>214</v>
      </c>
      <c r="C211" s="98"/>
      <c r="D211" s="76"/>
      <c r="E211" s="59">
        <f>E214+E216+E218+E220+E223+E226</f>
        <v>5637.5999999999995</v>
      </c>
      <c r="F211" s="59">
        <f>F214+F216+F218+F220+F223+F226</f>
        <v>5534.2999999999993</v>
      </c>
      <c r="G211" s="59">
        <f>G214+G216+G218+G220+G223+G226</f>
        <v>5690.9</v>
      </c>
    </row>
    <row r="212" spans="1:7" ht="47.25">
      <c r="A212" s="78" t="s">
        <v>226</v>
      </c>
      <c r="B212" s="76" t="s">
        <v>216</v>
      </c>
      <c r="C212" s="98"/>
      <c r="D212" s="76"/>
      <c r="E212" s="59">
        <f t="shared" ref="E212:G213" si="38">E213</f>
        <v>4736.8999999999996</v>
      </c>
      <c r="F212" s="59">
        <f t="shared" si="38"/>
        <v>4926.3999999999996</v>
      </c>
      <c r="G212" s="59">
        <f t="shared" si="38"/>
        <v>5123.5</v>
      </c>
    </row>
    <row r="213" spans="1:7" ht="31.5">
      <c r="A213" s="352" t="s">
        <v>224</v>
      </c>
      <c r="B213" s="76" t="s">
        <v>216</v>
      </c>
      <c r="C213" s="76" t="s">
        <v>225</v>
      </c>
      <c r="D213" s="76"/>
      <c r="E213" s="59">
        <f t="shared" si="38"/>
        <v>4736.8999999999996</v>
      </c>
      <c r="F213" s="59">
        <f t="shared" si="38"/>
        <v>4926.3999999999996</v>
      </c>
      <c r="G213" s="59">
        <f t="shared" si="38"/>
        <v>5123.5</v>
      </c>
    </row>
    <row r="214" spans="1:7" ht="47.25">
      <c r="A214" s="77" t="s">
        <v>30</v>
      </c>
      <c r="B214" s="76" t="s">
        <v>216</v>
      </c>
      <c r="C214" s="76" t="s">
        <v>225</v>
      </c>
      <c r="D214" s="76" t="s">
        <v>31</v>
      </c>
      <c r="E214" s="59">
        <v>4736.8999999999996</v>
      </c>
      <c r="F214" s="59">
        <v>4926.3999999999996</v>
      </c>
      <c r="G214" s="59">
        <v>5123.5</v>
      </c>
    </row>
    <row r="215" spans="1:7" ht="31.5">
      <c r="A215" s="77" t="s">
        <v>215</v>
      </c>
      <c r="B215" s="98" t="s">
        <v>216</v>
      </c>
      <c r="C215" s="76" t="s">
        <v>230</v>
      </c>
      <c r="D215" s="76"/>
      <c r="E215" s="59">
        <f>E216</f>
        <v>6</v>
      </c>
      <c r="F215" s="59">
        <f>F216</f>
        <v>6.3</v>
      </c>
      <c r="G215" s="59">
        <f>G216</f>
        <v>6.5</v>
      </c>
    </row>
    <row r="216" spans="1:7" ht="47.25">
      <c r="A216" s="77" t="s">
        <v>156</v>
      </c>
      <c r="B216" s="98" t="s">
        <v>216</v>
      </c>
      <c r="C216" s="76" t="s">
        <v>230</v>
      </c>
      <c r="D216" s="76" t="s">
        <v>32</v>
      </c>
      <c r="E216" s="59">
        <v>6</v>
      </c>
      <c r="F216" s="59">
        <v>6.3</v>
      </c>
      <c r="G216" s="59">
        <v>6.5</v>
      </c>
    </row>
    <row r="217" spans="1:7" ht="31.5">
      <c r="A217" s="77" t="s">
        <v>215</v>
      </c>
      <c r="B217" s="76" t="s">
        <v>216</v>
      </c>
      <c r="C217" s="76" t="s">
        <v>228</v>
      </c>
      <c r="D217" s="76"/>
      <c r="E217" s="62">
        <f>E218</f>
        <v>593.1</v>
      </c>
      <c r="F217" s="62">
        <f>F218</f>
        <v>300</v>
      </c>
      <c r="G217" s="62">
        <f>G218</f>
        <v>300</v>
      </c>
    </row>
    <row r="218" spans="1:7" ht="47.25">
      <c r="A218" s="77" t="s">
        <v>30</v>
      </c>
      <c r="B218" s="76" t="s">
        <v>216</v>
      </c>
      <c r="C218" s="76" t="s">
        <v>228</v>
      </c>
      <c r="D218" s="76" t="s">
        <v>31</v>
      </c>
      <c r="E218" s="62">
        <v>593.1</v>
      </c>
      <c r="F218" s="62">
        <v>300</v>
      </c>
      <c r="G218" s="62">
        <v>300</v>
      </c>
    </row>
    <row r="219" spans="1:7">
      <c r="A219" s="77" t="s">
        <v>229</v>
      </c>
      <c r="B219" s="76" t="s">
        <v>216</v>
      </c>
      <c r="C219" s="76" t="s">
        <v>230</v>
      </c>
      <c r="D219" s="76"/>
      <c r="E219" s="62">
        <f>E220</f>
        <v>10</v>
      </c>
      <c r="F219" s="62">
        <f>F220</f>
        <v>10</v>
      </c>
      <c r="G219" s="62">
        <f>G220</f>
        <v>10</v>
      </c>
    </row>
    <row r="220" spans="1:7" ht="47.25">
      <c r="A220" s="77" t="s">
        <v>30</v>
      </c>
      <c r="B220" s="76" t="s">
        <v>216</v>
      </c>
      <c r="C220" s="76" t="s">
        <v>230</v>
      </c>
      <c r="D220" s="76" t="s">
        <v>31</v>
      </c>
      <c r="E220" s="62">
        <v>10</v>
      </c>
      <c r="F220" s="62">
        <v>10</v>
      </c>
      <c r="G220" s="62">
        <v>10</v>
      </c>
    </row>
    <row r="221" spans="1:7" ht="47.25">
      <c r="A221" s="354" t="s">
        <v>233</v>
      </c>
      <c r="B221" s="76" t="s">
        <v>234</v>
      </c>
      <c r="C221" s="76"/>
      <c r="D221" s="76"/>
      <c r="E221" s="62">
        <f t="shared" ref="E221:G222" si="39">E222</f>
        <v>250.9</v>
      </c>
      <c r="F221" s="59">
        <f t="shared" si="39"/>
        <v>250.9</v>
      </c>
      <c r="G221" s="59">
        <f t="shared" si="39"/>
        <v>250.9</v>
      </c>
    </row>
    <row r="222" spans="1:7">
      <c r="A222" s="354" t="s">
        <v>235</v>
      </c>
      <c r="B222" s="76" t="s">
        <v>234</v>
      </c>
      <c r="C222" s="76" t="s">
        <v>236</v>
      </c>
      <c r="D222" s="76"/>
      <c r="E222" s="62">
        <f t="shared" si="39"/>
        <v>250.9</v>
      </c>
      <c r="F222" s="59">
        <f t="shared" si="39"/>
        <v>250.9</v>
      </c>
      <c r="G222" s="59">
        <f t="shared" si="39"/>
        <v>250.9</v>
      </c>
    </row>
    <row r="223" spans="1:7" ht="31.5">
      <c r="A223" s="354" t="s">
        <v>33</v>
      </c>
      <c r="B223" s="76" t="s">
        <v>234</v>
      </c>
      <c r="C223" s="76" t="s">
        <v>236</v>
      </c>
      <c r="D223" s="76" t="s">
        <v>34</v>
      </c>
      <c r="E223" s="62">
        <v>250.9</v>
      </c>
      <c r="F223" s="59">
        <v>250.9</v>
      </c>
      <c r="G223" s="59">
        <v>250.9</v>
      </c>
    </row>
    <row r="224" spans="1:7" ht="63">
      <c r="A224" s="77" t="s">
        <v>237</v>
      </c>
      <c r="B224" s="98" t="s">
        <v>238</v>
      </c>
      <c r="C224" s="98"/>
      <c r="D224" s="76"/>
      <c r="E224" s="59">
        <f t="shared" ref="E224:G225" si="40">E225</f>
        <v>40.700000000000003</v>
      </c>
      <c r="F224" s="59">
        <f t="shared" si="40"/>
        <v>40.700000000000003</v>
      </c>
      <c r="G224" s="59">
        <f t="shared" si="40"/>
        <v>0</v>
      </c>
    </row>
    <row r="225" spans="1:7">
      <c r="A225" s="354" t="s">
        <v>235</v>
      </c>
      <c r="B225" s="98" t="s">
        <v>238</v>
      </c>
      <c r="C225" s="76" t="s">
        <v>236</v>
      </c>
      <c r="D225" s="76"/>
      <c r="E225" s="62">
        <f t="shared" si="40"/>
        <v>40.700000000000003</v>
      </c>
      <c r="F225" s="59">
        <f t="shared" si="40"/>
        <v>40.700000000000003</v>
      </c>
      <c r="G225" s="59">
        <f t="shared" si="40"/>
        <v>0</v>
      </c>
    </row>
    <row r="226" spans="1:7" ht="31.5">
      <c r="A226" s="354" t="s">
        <v>33</v>
      </c>
      <c r="B226" s="98" t="s">
        <v>238</v>
      </c>
      <c r="C226" s="76" t="s">
        <v>236</v>
      </c>
      <c r="D226" s="76" t="s">
        <v>34</v>
      </c>
      <c r="E226" s="62">
        <v>40.700000000000003</v>
      </c>
      <c r="F226" s="59">
        <v>40.700000000000003</v>
      </c>
      <c r="G226" s="59">
        <v>0</v>
      </c>
    </row>
    <row r="227" spans="1:7" ht="31.5">
      <c r="A227" s="79" t="s">
        <v>241</v>
      </c>
      <c r="B227" s="76" t="s">
        <v>242</v>
      </c>
      <c r="C227" s="76"/>
      <c r="D227" s="76"/>
      <c r="E227" s="57">
        <f>E228</f>
        <v>6037.4999999999991</v>
      </c>
      <c r="F227" s="57">
        <f t="shared" ref="F227:G228" si="41">F228</f>
        <v>3173</v>
      </c>
      <c r="G227" s="57">
        <f t="shared" si="41"/>
        <v>3163.9</v>
      </c>
    </row>
    <row r="228" spans="1:7">
      <c r="A228" s="78" t="s">
        <v>243</v>
      </c>
      <c r="B228" s="76" t="s">
        <v>244</v>
      </c>
      <c r="C228" s="76"/>
      <c r="D228" s="76"/>
      <c r="E228" s="62">
        <f>E229</f>
        <v>6037.4999999999991</v>
      </c>
      <c r="F228" s="62">
        <f t="shared" si="41"/>
        <v>3173</v>
      </c>
      <c r="G228" s="62">
        <f t="shared" si="41"/>
        <v>3163.9</v>
      </c>
    </row>
    <row r="229" spans="1:7">
      <c r="A229" s="78" t="s">
        <v>243</v>
      </c>
      <c r="B229" s="76" t="s">
        <v>245</v>
      </c>
      <c r="C229" s="76"/>
      <c r="D229" s="76"/>
      <c r="E229" s="62">
        <f>E232+E235+E242+E245+E248+E251+E259+E283+E266+E269+E272+E261+E275+E278+E241+E256+E293</f>
        <v>6037.4999999999991</v>
      </c>
      <c r="F229" s="62">
        <f>F232+F235+F242+F245+F248+F251+F259+F269+F272+F261+F275+F278+F241</f>
        <v>3173</v>
      </c>
      <c r="G229" s="62">
        <f>G232+G235+G242+G245+G248+G251+G259+G269+G272+G261+G275+G278+G241</f>
        <v>3163.9</v>
      </c>
    </row>
    <row r="230" spans="1:7">
      <c r="A230" s="77" t="s">
        <v>246</v>
      </c>
      <c r="B230" s="76" t="s">
        <v>247</v>
      </c>
      <c r="C230" s="76"/>
      <c r="D230" s="76"/>
      <c r="E230" s="62">
        <f t="shared" ref="E230:G231" si="42">E231</f>
        <v>50</v>
      </c>
      <c r="F230" s="62">
        <f t="shared" si="42"/>
        <v>50</v>
      </c>
      <c r="G230" s="62">
        <f t="shared" si="42"/>
        <v>50</v>
      </c>
    </row>
    <row r="231" spans="1:7">
      <c r="A231" s="78" t="s">
        <v>248</v>
      </c>
      <c r="B231" s="76" t="s">
        <v>247</v>
      </c>
      <c r="C231" s="76" t="s">
        <v>249</v>
      </c>
      <c r="D231" s="76"/>
      <c r="E231" s="62">
        <f t="shared" si="42"/>
        <v>50</v>
      </c>
      <c r="F231" s="62">
        <f t="shared" si="42"/>
        <v>50</v>
      </c>
      <c r="G231" s="62">
        <f t="shared" si="42"/>
        <v>50</v>
      </c>
    </row>
    <row r="232" spans="1:7">
      <c r="A232" s="78" t="s">
        <v>35</v>
      </c>
      <c r="B232" s="76" t="s">
        <v>247</v>
      </c>
      <c r="C232" s="76" t="s">
        <v>249</v>
      </c>
      <c r="D232" s="76" t="s">
        <v>36</v>
      </c>
      <c r="E232" s="62">
        <v>50</v>
      </c>
      <c r="F232" s="62">
        <v>50</v>
      </c>
      <c r="G232" s="62">
        <v>50</v>
      </c>
    </row>
    <row r="233" spans="1:7" ht="47.25">
      <c r="A233" s="77" t="s">
        <v>253</v>
      </c>
      <c r="B233" s="76" t="s">
        <v>254</v>
      </c>
      <c r="C233" s="76"/>
      <c r="D233" s="76"/>
      <c r="E233" s="62">
        <f t="shared" ref="E233:G234" si="43">E234</f>
        <v>10</v>
      </c>
      <c r="F233" s="62">
        <f t="shared" si="43"/>
        <v>10</v>
      </c>
      <c r="G233" s="62">
        <f t="shared" si="43"/>
        <v>10</v>
      </c>
    </row>
    <row r="234" spans="1:7" ht="31.5">
      <c r="A234" s="77" t="s">
        <v>215</v>
      </c>
      <c r="B234" s="76" t="s">
        <v>254</v>
      </c>
      <c r="C234" s="76" t="s">
        <v>228</v>
      </c>
      <c r="D234" s="76"/>
      <c r="E234" s="62">
        <f t="shared" si="43"/>
        <v>10</v>
      </c>
      <c r="F234" s="62">
        <f t="shared" si="43"/>
        <v>10</v>
      </c>
      <c r="G234" s="62">
        <f t="shared" si="43"/>
        <v>10</v>
      </c>
    </row>
    <row r="235" spans="1:7">
      <c r="A235" s="78" t="s">
        <v>161</v>
      </c>
      <c r="B235" s="76" t="s">
        <v>254</v>
      </c>
      <c r="C235" s="76" t="s">
        <v>228</v>
      </c>
      <c r="D235" s="76" t="s">
        <v>552</v>
      </c>
      <c r="E235" s="62">
        <v>10</v>
      </c>
      <c r="F235" s="62">
        <v>10</v>
      </c>
      <c r="G235" s="62">
        <v>10</v>
      </c>
    </row>
    <row r="236" spans="1:7" ht="47.25">
      <c r="A236" s="78" t="s">
        <v>284</v>
      </c>
      <c r="B236" s="76" t="s">
        <v>285</v>
      </c>
      <c r="C236" s="76"/>
      <c r="D236" s="76"/>
      <c r="E236" s="64">
        <f>E237</f>
        <v>297.39999999999998</v>
      </c>
      <c r="F236" s="64">
        <f>F237</f>
        <v>297.39999999999998</v>
      </c>
      <c r="G236" s="64">
        <f>G237</f>
        <v>297.39999999999998</v>
      </c>
    </row>
    <row r="237" spans="1:7" ht="31.5">
      <c r="A237" s="352" t="s">
        <v>224</v>
      </c>
      <c r="B237" s="76" t="s">
        <v>285</v>
      </c>
      <c r="C237" s="76" t="s">
        <v>225</v>
      </c>
      <c r="D237" s="76"/>
      <c r="E237" s="64">
        <f>E242</f>
        <v>297.39999999999998</v>
      </c>
      <c r="F237" s="64">
        <f>F242</f>
        <v>297.39999999999998</v>
      </c>
      <c r="G237" s="64">
        <f>G242</f>
        <v>297.39999999999998</v>
      </c>
    </row>
    <row r="238" spans="1:7" ht="31.5">
      <c r="A238" s="63" t="s">
        <v>560</v>
      </c>
      <c r="B238" s="76" t="s">
        <v>244</v>
      </c>
      <c r="C238" s="76"/>
      <c r="D238" s="76"/>
      <c r="E238" s="62">
        <f t="shared" ref="E238:G240" si="44">E239</f>
        <v>26.4</v>
      </c>
      <c r="F238" s="62">
        <f t="shared" si="44"/>
        <v>26.4</v>
      </c>
      <c r="G238" s="62">
        <f t="shared" si="44"/>
        <v>26.4</v>
      </c>
    </row>
    <row r="239" spans="1:7">
      <c r="A239" s="63" t="s">
        <v>561</v>
      </c>
      <c r="B239" s="76" t="s">
        <v>632</v>
      </c>
      <c r="C239" s="76"/>
      <c r="D239" s="76"/>
      <c r="E239" s="62">
        <f t="shared" si="44"/>
        <v>26.4</v>
      </c>
      <c r="F239" s="62">
        <f t="shared" si="44"/>
        <v>26.4</v>
      </c>
      <c r="G239" s="62">
        <f t="shared" si="44"/>
        <v>26.4</v>
      </c>
    </row>
    <row r="240" spans="1:7" ht="31.5">
      <c r="A240" s="78" t="s">
        <v>556</v>
      </c>
      <c r="B240" s="76" t="s">
        <v>633</v>
      </c>
      <c r="C240" s="76" t="s">
        <v>228</v>
      </c>
      <c r="D240" s="76"/>
      <c r="E240" s="62">
        <f t="shared" si="44"/>
        <v>26.4</v>
      </c>
      <c r="F240" s="62">
        <f t="shared" si="44"/>
        <v>26.4</v>
      </c>
      <c r="G240" s="62">
        <f t="shared" si="44"/>
        <v>26.4</v>
      </c>
    </row>
    <row r="241" spans="1:7" ht="31.5">
      <c r="A241" s="78" t="s">
        <v>215</v>
      </c>
      <c r="B241" s="76" t="s">
        <v>633</v>
      </c>
      <c r="C241" s="76" t="s">
        <v>228</v>
      </c>
      <c r="D241" s="76" t="s">
        <v>557</v>
      </c>
      <c r="E241" s="62">
        <v>26.4</v>
      </c>
      <c r="F241" s="62">
        <v>26.4</v>
      </c>
      <c r="G241" s="62">
        <v>26.4</v>
      </c>
    </row>
    <row r="242" spans="1:7">
      <c r="A242" s="352" t="s">
        <v>37</v>
      </c>
      <c r="B242" s="76" t="s">
        <v>285</v>
      </c>
      <c r="C242" s="76" t="s">
        <v>225</v>
      </c>
      <c r="D242" s="76" t="s">
        <v>38</v>
      </c>
      <c r="E242" s="64">
        <v>297.39999999999998</v>
      </c>
      <c r="F242" s="64">
        <v>297.39999999999998</v>
      </c>
      <c r="G242" s="64">
        <v>297.39999999999998</v>
      </c>
    </row>
    <row r="243" spans="1:7" ht="63">
      <c r="A243" s="354" t="s">
        <v>74</v>
      </c>
      <c r="B243" s="76" t="s">
        <v>335</v>
      </c>
      <c r="C243" s="76"/>
      <c r="D243" s="76"/>
      <c r="E243" s="62">
        <f t="shared" ref="E243:G244" si="45">E244</f>
        <v>471.9</v>
      </c>
      <c r="F243" s="62">
        <f t="shared" si="45"/>
        <v>200</v>
      </c>
      <c r="G243" s="62">
        <f t="shared" si="45"/>
        <v>150</v>
      </c>
    </row>
    <row r="244" spans="1:7" ht="31.5">
      <c r="A244" s="354" t="s">
        <v>336</v>
      </c>
      <c r="B244" s="76" t="s">
        <v>335</v>
      </c>
      <c r="C244" s="76" t="s">
        <v>228</v>
      </c>
      <c r="D244" s="76"/>
      <c r="E244" s="62">
        <f t="shared" si="45"/>
        <v>471.9</v>
      </c>
      <c r="F244" s="62">
        <f t="shared" si="45"/>
        <v>200</v>
      </c>
      <c r="G244" s="62">
        <f t="shared" si="45"/>
        <v>150</v>
      </c>
    </row>
    <row r="245" spans="1:7">
      <c r="A245" s="354" t="s">
        <v>174</v>
      </c>
      <c r="B245" s="76" t="s">
        <v>335</v>
      </c>
      <c r="C245" s="76" t="s">
        <v>228</v>
      </c>
      <c r="D245" s="76" t="s">
        <v>8</v>
      </c>
      <c r="E245" s="62">
        <v>471.9</v>
      </c>
      <c r="F245" s="62">
        <v>200</v>
      </c>
      <c r="G245" s="62">
        <v>150</v>
      </c>
    </row>
    <row r="246" spans="1:7">
      <c r="A246" s="91" t="s">
        <v>349</v>
      </c>
      <c r="B246" s="76" t="s">
        <v>350</v>
      </c>
      <c r="C246" s="76"/>
      <c r="D246" s="76"/>
      <c r="E246" s="64">
        <f t="shared" ref="E246:G247" si="46">E247</f>
        <v>2487.6</v>
      </c>
      <c r="F246" s="64">
        <f t="shared" si="46"/>
        <v>1900</v>
      </c>
      <c r="G246" s="64">
        <f t="shared" si="46"/>
        <v>1500</v>
      </c>
    </row>
    <row r="247" spans="1:7" ht="31.5">
      <c r="A247" s="77" t="s">
        <v>215</v>
      </c>
      <c r="B247" s="76" t="s">
        <v>350</v>
      </c>
      <c r="C247" s="76" t="s">
        <v>228</v>
      </c>
      <c r="D247" s="76"/>
      <c r="E247" s="64">
        <f t="shared" si="46"/>
        <v>2487.6</v>
      </c>
      <c r="F247" s="64">
        <f t="shared" si="46"/>
        <v>1900</v>
      </c>
      <c r="G247" s="64">
        <f t="shared" si="46"/>
        <v>1500</v>
      </c>
    </row>
    <row r="248" spans="1:7">
      <c r="A248" s="92" t="s">
        <v>176</v>
      </c>
      <c r="B248" s="76" t="s">
        <v>350</v>
      </c>
      <c r="C248" s="76" t="s">
        <v>228</v>
      </c>
      <c r="D248" s="76" t="s">
        <v>14</v>
      </c>
      <c r="E248" s="64">
        <v>2487.6</v>
      </c>
      <c r="F248" s="64">
        <v>1900</v>
      </c>
      <c r="G248" s="64">
        <v>1500</v>
      </c>
    </row>
    <row r="249" spans="1:7">
      <c r="A249" s="77" t="s">
        <v>351</v>
      </c>
      <c r="B249" s="76" t="s">
        <v>352</v>
      </c>
      <c r="C249" s="76"/>
      <c r="D249" s="76"/>
      <c r="E249" s="64">
        <f t="shared" ref="E249:G250" si="47">E250</f>
        <v>1155.4000000000001</v>
      </c>
      <c r="F249" s="64">
        <f t="shared" si="47"/>
        <v>354</v>
      </c>
      <c r="G249" s="64">
        <f t="shared" si="47"/>
        <v>670</v>
      </c>
    </row>
    <row r="250" spans="1:7" ht="31.5">
      <c r="A250" s="77" t="s">
        <v>215</v>
      </c>
      <c r="B250" s="76" t="s">
        <v>352</v>
      </c>
      <c r="C250" s="76" t="s">
        <v>228</v>
      </c>
      <c r="D250" s="76"/>
      <c r="E250" s="64">
        <f t="shared" si="47"/>
        <v>1155.4000000000001</v>
      </c>
      <c r="F250" s="64">
        <f t="shared" si="47"/>
        <v>354</v>
      </c>
      <c r="G250" s="64">
        <f t="shared" si="47"/>
        <v>670</v>
      </c>
    </row>
    <row r="251" spans="1:7">
      <c r="A251" s="92" t="s">
        <v>176</v>
      </c>
      <c r="B251" s="76" t="s">
        <v>352</v>
      </c>
      <c r="C251" s="76" t="s">
        <v>228</v>
      </c>
      <c r="D251" s="76" t="s">
        <v>14</v>
      </c>
      <c r="E251" s="64">
        <v>1155.4000000000001</v>
      </c>
      <c r="F251" s="64">
        <v>354</v>
      </c>
      <c r="G251" s="64">
        <v>670</v>
      </c>
    </row>
    <row r="252" spans="1:7" s="486" customFormat="1" ht="31.5">
      <c r="A252" s="66" t="s">
        <v>241</v>
      </c>
      <c r="B252" s="66" t="s">
        <v>671</v>
      </c>
      <c r="C252" s="479"/>
      <c r="D252" s="479"/>
      <c r="E252" s="485">
        <v>70</v>
      </c>
      <c r="F252" s="485">
        <v>0</v>
      </c>
      <c r="G252" s="485">
        <v>0</v>
      </c>
    </row>
    <row r="253" spans="1:7" s="486" customFormat="1">
      <c r="A253" s="66" t="s">
        <v>243</v>
      </c>
      <c r="B253" s="66" t="s">
        <v>671</v>
      </c>
      <c r="C253" s="479"/>
      <c r="D253" s="479"/>
      <c r="E253" s="485">
        <v>70</v>
      </c>
      <c r="F253" s="485">
        <v>0</v>
      </c>
      <c r="G253" s="485">
        <v>0</v>
      </c>
    </row>
    <row r="254" spans="1:7" s="486" customFormat="1">
      <c r="A254" s="66" t="s">
        <v>243</v>
      </c>
      <c r="B254" s="66" t="s">
        <v>671</v>
      </c>
      <c r="C254" s="479"/>
      <c r="D254" s="479"/>
      <c r="E254" s="485">
        <v>70</v>
      </c>
      <c r="F254" s="485">
        <v>0</v>
      </c>
      <c r="G254" s="485">
        <v>0</v>
      </c>
    </row>
    <row r="255" spans="1:7" s="486" customFormat="1" ht="31.5">
      <c r="A255" s="439" t="s">
        <v>672</v>
      </c>
      <c r="B255" s="66" t="s">
        <v>671</v>
      </c>
      <c r="C255" s="479"/>
      <c r="D255" s="479"/>
      <c r="E255" s="485">
        <v>70</v>
      </c>
      <c r="F255" s="485">
        <v>0</v>
      </c>
      <c r="G255" s="485">
        <v>0</v>
      </c>
    </row>
    <row r="256" spans="1:7" s="486" customFormat="1" ht="31.5">
      <c r="A256" s="439" t="s">
        <v>215</v>
      </c>
      <c r="B256" s="479" t="str">
        <f>'приложение 4'!$E$199</f>
        <v>68 9 01 00560</v>
      </c>
      <c r="C256" s="479" t="s">
        <v>228</v>
      </c>
      <c r="D256" s="479" t="s">
        <v>8</v>
      </c>
      <c r="E256" s="487">
        <v>70</v>
      </c>
      <c r="F256" s="485">
        <v>0</v>
      </c>
      <c r="G256" s="485">
        <v>0</v>
      </c>
    </row>
    <row r="257" spans="1:7">
      <c r="A257" s="92" t="s">
        <v>279</v>
      </c>
      <c r="B257" s="76" t="s">
        <v>280</v>
      </c>
      <c r="C257" s="76"/>
      <c r="D257" s="76"/>
      <c r="E257" s="64">
        <f>E259</f>
        <v>1249.2</v>
      </c>
      <c r="F257" s="64">
        <f>F258</f>
        <v>311.7</v>
      </c>
      <c r="G257" s="64">
        <f>G258</f>
        <v>446.6</v>
      </c>
    </row>
    <row r="258" spans="1:7" ht="31.5">
      <c r="A258" s="77" t="s">
        <v>215</v>
      </c>
      <c r="B258" s="76" t="s">
        <v>278</v>
      </c>
      <c r="C258" s="76" t="s">
        <v>228</v>
      </c>
      <c r="D258" s="76"/>
      <c r="E258" s="64">
        <f>E259</f>
        <v>1249.2</v>
      </c>
      <c r="F258" s="64">
        <f>F259</f>
        <v>311.7</v>
      </c>
      <c r="G258" s="64">
        <f>G259</f>
        <v>446.6</v>
      </c>
    </row>
    <row r="259" spans="1:7" ht="22.5" customHeight="1">
      <c r="A259" s="78" t="s">
        <v>161</v>
      </c>
      <c r="B259" s="76" t="s">
        <v>278</v>
      </c>
      <c r="C259" s="76" t="s">
        <v>228</v>
      </c>
      <c r="D259" s="76" t="s">
        <v>552</v>
      </c>
      <c r="E259" s="64">
        <v>1249.2</v>
      </c>
      <c r="F259" s="64">
        <v>311.7</v>
      </c>
      <c r="G259" s="64">
        <v>446.6</v>
      </c>
    </row>
    <row r="260" spans="1:7" ht="10.5" customHeight="1">
      <c r="A260" s="61" t="s">
        <v>229</v>
      </c>
      <c r="B260" s="76" t="s">
        <v>278</v>
      </c>
      <c r="C260" s="76" t="s">
        <v>230</v>
      </c>
      <c r="D260" s="76"/>
      <c r="E260" s="64">
        <f>E261</f>
        <v>0</v>
      </c>
      <c r="F260" s="64">
        <f>F261</f>
        <v>0</v>
      </c>
      <c r="G260" s="64">
        <f>G261</f>
        <v>0</v>
      </c>
    </row>
    <row r="261" spans="1:7">
      <c r="A261" s="78" t="s">
        <v>161</v>
      </c>
      <c r="B261" s="76" t="s">
        <v>278</v>
      </c>
      <c r="C261" s="76" t="s">
        <v>230</v>
      </c>
      <c r="D261" s="76" t="s">
        <v>552</v>
      </c>
      <c r="E261" s="64">
        <v>0</v>
      </c>
      <c r="F261" s="64">
        <v>0</v>
      </c>
      <c r="G261" s="64">
        <v>0</v>
      </c>
    </row>
    <row r="262" spans="1:7" ht="31.5">
      <c r="A262" s="66" t="s">
        <v>241</v>
      </c>
      <c r="B262" s="66" t="s">
        <v>244</v>
      </c>
      <c r="C262" s="76"/>
      <c r="D262" s="76"/>
      <c r="E262" s="64">
        <v>169.1</v>
      </c>
      <c r="F262" s="64">
        <v>0</v>
      </c>
      <c r="G262" s="64">
        <v>0</v>
      </c>
    </row>
    <row r="263" spans="1:7">
      <c r="A263" s="66" t="s">
        <v>243</v>
      </c>
      <c r="B263" s="66" t="s">
        <v>252</v>
      </c>
      <c r="C263" s="76"/>
      <c r="D263" s="76"/>
      <c r="E263" s="64">
        <v>169.1</v>
      </c>
      <c r="F263" s="64">
        <v>0</v>
      </c>
      <c r="G263" s="64">
        <v>0</v>
      </c>
    </row>
    <row r="264" spans="1:7">
      <c r="A264" s="66" t="s">
        <v>243</v>
      </c>
      <c r="B264" s="66" t="s">
        <v>665</v>
      </c>
      <c r="C264" s="76"/>
      <c r="D264" s="76"/>
      <c r="E264" s="64">
        <v>169.1</v>
      </c>
      <c r="F264" s="64">
        <v>0</v>
      </c>
      <c r="G264" s="64">
        <v>0</v>
      </c>
    </row>
    <row r="265" spans="1:7" ht="31.5">
      <c r="A265" s="439" t="s">
        <v>667</v>
      </c>
      <c r="B265" s="66" t="s">
        <v>665</v>
      </c>
      <c r="C265" s="76"/>
      <c r="D265" s="76"/>
      <c r="E265" s="64">
        <v>169.1</v>
      </c>
      <c r="F265" s="64">
        <v>0</v>
      </c>
      <c r="G265" s="64">
        <v>0</v>
      </c>
    </row>
    <row r="266" spans="1:7" ht="31.5">
      <c r="A266" s="439" t="s">
        <v>215</v>
      </c>
      <c r="B266" s="66" t="s">
        <v>666</v>
      </c>
      <c r="C266" s="76" t="s">
        <v>228</v>
      </c>
      <c r="D266" s="76" t="s">
        <v>16</v>
      </c>
      <c r="E266" s="64">
        <v>169.1</v>
      </c>
      <c r="F266" s="64">
        <v>0</v>
      </c>
      <c r="G266" s="64">
        <v>0</v>
      </c>
    </row>
    <row r="267" spans="1:7" ht="31.5">
      <c r="A267" s="78" t="s">
        <v>339</v>
      </c>
      <c r="B267" s="76" t="s">
        <v>39</v>
      </c>
      <c r="C267" s="76"/>
      <c r="D267" s="76"/>
      <c r="E267" s="64">
        <f t="shared" ref="E267:G268" si="48">E268</f>
        <v>20</v>
      </c>
      <c r="F267" s="64">
        <f t="shared" si="48"/>
        <v>20</v>
      </c>
      <c r="G267" s="64">
        <f t="shared" si="48"/>
        <v>10</v>
      </c>
    </row>
    <row r="268" spans="1:7" ht="31.5">
      <c r="A268" s="77" t="s">
        <v>215</v>
      </c>
      <c r="B268" s="76" t="s">
        <v>340</v>
      </c>
      <c r="C268" s="76" t="s">
        <v>228</v>
      </c>
      <c r="D268" s="76"/>
      <c r="E268" s="64">
        <f t="shared" si="48"/>
        <v>20</v>
      </c>
      <c r="F268" s="64">
        <f t="shared" si="48"/>
        <v>20</v>
      </c>
      <c r="G268" s="64">
        <f t="shared" si="48"/>
        <v>10</v>
      </c>
    </row>
    <row r="269" spans="1:7">
      <c r="A269" s="78" t="s">
        <v>174</v>
      </c>
      <c r="B269" s="76" t="s">
        <v>340</v>
      </c>
      <c r="C269" s="76" t="s">
        <v>228</v>
      </c>
      <c r="D269" s="76" t="s">
        <v>8</v>
      </c>
      <c r="E269" s="64">
        <v>20</v>
      </c>
      <c r="F269" s="64">
        <v>20</v>
      </c>
      <c r="G269" s="64">
        <v>10</v>
      </c>
    </row>
    <row r="270" spans="1:7" ht="47.25">
      <c r="A270" s="78" t="s">
        <v>545</v>
      </c>
      <c r="B270" s="98" t="s">
        <v>546</v>
      </c>
      <c r="C270" s="76"/>
      <c r="D270" s="76"/>
      <c r="E270" s="64">
        <f t="shared" ref="E270:G271" si="49">E271</f>
        <v>3.5</v>
      </c>
      <c r="F270" s="64">
        <f t="shared" si="49"/>
        <v>3.5</v>
      </c>
      <c r="G270" s="64">
        <f t="shared" si="49"/>
        <v>3.5</v>
      </c>
    </row>
    <row r="271" spans="1:7" ht="31.5">
      <c r="A271" s="352" t="s">
        <v>481</v>
      </c>
      <c r="B271" s="98" t="s">
        <v>636</v>
      </c>
      <c r="C271" s="76" t="s">
        <v>228</v>
      </c>
      <c r="D271" s="76"/>
      <c r="E271" s="64">
        <f t="shared" si="49"/>
        <v>3.5</v>
      </c>
      <c r="F271" s="64">
        <f t="shared" si="49"/>
        <v>3.5</v>
      </c>
      <c r="G271" s="64">
        <f t="shared" si="49"/>
        <v>3.5</v>
      </c>
    </row>
    <row r="272" spans="1:7">
      <c r="A272" s="78" t="s">
        <v>161</v>
      </c>
      <c r="B272" s="98" t="s">
        <v>636</v>
      </c>
      <c r="C272" s="76" t="s">
        <v>228</v>
      </c>
      <c r="D272" s="76" t="s">
        <v>552</v>
      </c>
      <c r="E272" s="64">
        <v>3.5</v>
      </c>
      <c r="F272" s="64">
        <v>3.5</v>
      </c>
      <c r="G272" s="64">
        <v>3.5</v>
      </c>
    </row>
    <row r="273" spans="1:7">
      <c r="A273" s="78" t="s">
        <v>73</v>
      </c>
      <c r="B273" s="76" t="s">
        <v>72</v>
      </c>
      <c r="C273" s="76"/>
      <c r="D273" s="76"/>
      <c r="E273" s="64">
        <f>E274</f>
        <v>0</v>
      </c>
      <c r="F273" s="64">
        <v>0</v>
      </c>
      <c r="G273" s="64">
        <v>0</v>
      </c>
    </row>
    <row r="274" spans="1:7" ht="94.5">
      <c r="A274" s="80" t="s">
        <v>67</v>
      </c>
      <c r="B274" s="76" t="s">
        <v>72</v>
      </c>
      <c r="C274" s="76" t="s">
        <v>69</v>
      </c>
      <c r="D274" s="76"/>
      <c r="E274" s="64">
        <f>E275</f>
        <v>0</v>
      </c>
      <c r="F274" s="64">
        <v>0</v>
      </c>
      <c r="G274" s="64">
        <v>0</v>
      </c>
    </row>
    <row r="275" spans="1:7">
      <c r="A275" s="92" t="s">
        <v>175</v>
      </c>
      <c r="B275" s="76" t="s">
        <v>72</v>
      </c>
      <c r="C275" s="76" t="s">
        <v>69</v>
      </c>
      <c r="D275" s="76" t="s">
        <v>7</v>
      </c>
      <c r="E275" s="64">
        <v>0</v>
      </c>
      <c r="F275" s="64">
        <v>0</v>
      </c>
      <c r="G275" s="64">
        <v>0</v>
      </c>
    </row>
    <row r="276" spans="1:7" ht="27.75" customHeight="1">
      <c r="A276" s="78" t="s">
        <v>70</v>
      </c>
      <c r="B276" s="76" t="s">
        <v>68</v>
      </c>
      <c r="C276" s="76"/>
      <c r="D276" s="76"/>
      <c r="E276" s="64">
        <f>E277</f>
        <v>0</v>
      </c>
      <c r="F276" s="64">
        <v>0</v>
      </c>
      <c r="G276" s="64">
        <v>0</v>
      </c>
    </row>
    <row r="277" spans="1:7" ht="10.5" hidden="1" customHeight="1">
      <c r="A277" s="80" t="s">
        <v>67</v>
      </c>
      <c r="B277" s="76" t="s">
        <v>68</v>
      </c>
      <c r="C277" s="76" t="s">
        <v>69</v>
      </c>
      <c r="D277" s="76"/>
      <c r="E277" s="64">
        <f>E278</f>
        <v>0</v>
      </c>
      <c r="F277" s="64">
        <v>0</v>
      </c>
      <c r="G277" s="64">
        <v>0</v>
      </c>
    </row>
    <row r="278" spans="1:7">
      <c r="A278" s="78" t="s">
        <v>161</v>
      </c>
      <c r="B278" s="76" t="s">
        <v>97</v>
      </c>
      <c r="C278" s="76" t="s">
        <v>69</v>
      </c>
      <c r="D278" s="76" t="s">
        <v>552</v>
      </c>
      <c r="E278" s="64">
        <v>0</v>
      </c>
      <c r="F278" s="64">
        <v>0</v>
      </c>
      <c r="G278" s="64">
        <v>0</v>
      </c>
    </row>
    <row r="279" spans="1:7" ht="31.5">
      <c r="A279" s="338" t="s">
        <v>241</v>
      </c>
      <c r="B279" s="461" t="s">
        <v>242</v>
      </c>
      <c r="C279" s="76"/>
      <c r="D279" s="76"/>
      <c r="E279" s="64">
        <v>20</v>
      </c>
      <c r="F279" s="64">
        <v>0</v>
      </c>
      <c r="G279" s="64">
        <v>0</v>
      </c>
    </row>
    <row r="280" spans="1:7">
      <c r="A280" s="63" t="s">
        <v>243</v>
      </c>
      <c r="B280" s="66" t="s">
        <v>244</v>
      </c>
      <c r="C280" s="76"/>
      <c r="D280" s="76"/>
      <c r="E280" s="64">
        <v>20</v>
      </c>
      <c r="F280" s="64">
        <v>0</v>
      </c>
      <c r="G280" s="64">
        <v>0</v>
      </c>
    </row>
    <row r="281" spans="1:7">
      <c r="A281" s="63" t="s">
        <v>243</v>
      </c>
      <c r="B281" s="66" t="s">
        <v>252</v>
      </c>
      <c r="C281" s="76"/>
      <c r="D281" s="76"/>
      <c r="E281" s="64">
        <v>20</v>
      </c>
      <c r="F281" s="64">
        <v>0</v>
      </c>
      <c r="G281" s="64">
        <v>0</v>
      </c>
    </row>
    <row r="282" spans="1:7" ht="31.5">
      <c r="A282" s="60" t="s">
        <v>664</v>
      </c>
      <c r="B282" s="66" t="s">
        <v>72</v>
      </c>
      <c r="C282" s="76"/>
      <c r="D282" s="76"/>
      <c r="E282" s="64">
        <v>20</v>
      </c>
      <c r="F282" s="64">
        <v>0</v>
      </c>
      <c r="G282" s="64">
        <v>0</v>
      </c>
    </row>
    <row r="283" spans="1:7" ht="94.5">
      <c r="A283" s="80" t="s">
        <v>67</v>
      </c>
      <c r="B283" s="66" t="s">
        <v>72</v>
      </c>
      <c r="C283" s="76" t="s">
        <v>69</v>
      </c>
      <c r="D283" s="76" t="s">
        <v>552</v>
      </c>
      <c r="E283" s="64">
        <v>20</v>
      </c>
      <c r="F283" s="64">
        <v>0</v>
      </c>
      <c r="G283" s="64">
        <v>0</v>
      </c>
    </row>
    <row r="284" spans="1:7" ht="31.5">
      <c r="A284" s="338" t="s">
        <v>241</v>
      </c>
      <c r="B284" s="461" t="s">
        <v>242</v>
      </c>
      <c r="C284" s="76"/>
      <c r="D284" s="76"/>
      <c r="E284" s="64">
        <v>20.399999999999999</v>
      </c>
      <c r="F284" s="64">
        <v>50</v>
      </c>
      <c r="G284" s="64">
        <v>50</v>
      </c>
    </row>
    <row r="285" spans="1:7">
      <c r="A285" s="63" t="s">
        <v>243</v>
      </c>
      <c r="B285" s="66" t="s">
        <v>244</v>
      </c>
      <c r="C285" s="76"/>
      <c r="D285" s="76"/>
      <c r="E285" s="64">
        <v>20.399999999999999</v>
      </c>
      <c r="F285" s="64">
        <v>50</v>
      </c>
      <c r="G285" s="64">
        <v>50</v>
      </c>
    </row>
    <row r="286" spans="1:7">
      <c r="A286" s="63" t="s">
        <v>243</v>
      </c>
      <c r="B286" s="66" t="s">
        <v>252</v>
      </c>
      <c r="C286" s="76"/>
      <c r="D286" s="76"/>
      <c r="E286" s="64">
        <v>20.399999999999999</v>
      </c>
      <c r="F286" s="64">
        <v>50</v>
      </c>
      <c r="G286" s="64">
        <v>50</v>
      </c>
    </row>
    <row r="287" spans="1:7" ht="31.5" customHeight="1">
      <c r="A287" s="63" t="s">
        <v>684</v>
      </c>
      <c r="B287" s="66" t="s">
        <v>97</v>
      </c>
      <c r="C287" s="76"/>
      <c r="D287" s="76"/>
      <c r="E287" s="64">
        <v>20.399999999999999</v>
      </c>
      <c r="F287" s="64">
        <v>50</v>
      </c>
      <c r="G287" s="64">
        <v>50</v>
      </c>
    </row>
    <row r="288" spans="1:7">
      <c r="A288" s="63" t="s">
        <v>337</v>
      </c>
      <c r="B288" s="66" t="s">
        <v>97</v>
      </c>
      <c r="C288" s="76" t="s">
        <v>69</v>
      </c>
      <c r="D288" s="76" t="s">
        <v>8</v>
      </c>
      <c r="E288" s="69">
        <v>20.399999999999999</v>
      </c>
      <c r="F288" s="69">
        <v>50</v>
      </c>
      <c r="G288" s="69">
        <v>50</v>
      </c>
    </row>
    <row r="289" spans="1:7" ht="31.5">
      <c r="A289" s="495" t="s">
        <v>241</v>
      </c>
      <c r="B289" s="66" t="s">
        <v>242</v>
      </c>
      <c r="C289" s="76"/>
      <c r="D289" s="76"/>
      <c r="E289" s="64">
        <v>7</v>
      </c>
      <c r="F289" s="64">
        <v>0</v>
      </c>
      <c r="G289" s="64">
        <v>0</v>
      </c>
    </row>
    <row r="290" spans="1:7">
      <c r="A290" s="66" t="s">
        <v>243</v>
      </c>
      <c r="B290" s="66" t="s">
        <v>244</v>
      </c>
      <c r="C290" s="76"/>
      <c r="D290" s="76"/>
      <c r="E290" s="64">
        <v>7</v>
      </c>
      <c r="F290" s="64">
        <v>0</v>
      </c>
      <c r="G290" s="64">
        <v>0</v>
      </c>
    </row>
    <row r="291" spans="1:7">
      <c r="A291" s="66" t="s">
        <v>243</v>
      </c>
      <c r="B291" s="66" t="s">
        <v>245</v>
      </c>
      <c r="C291" s="76"/>
      <c r="D291" s="76"/>
      <c r="E291" s="64">
        <v>7</v>
      </c>
      <c r="F291" s="64">
        <v>0</v>
      </c>
      <c r="G291" s="64">
        <v>0</v>
      </c>
    </row>
    <row r="292" spans="1:7">
      <c r="A292" s="66" t="s">
        <v>685</v>
      </c>
      <c r="B292" s="66" t="s">
        <v>683</v>
      </c>
      <c r="C292" s="76"/>
      <c r="D292" s="76"/>
      <c r="E292" s="64">
        <v>7</v>
      </c>
      <c r="F292" s="64">
        <v>0</v>
      </c>
      <c r="G292" s="64">
        <v>0</v>
      </c>
    </row>
    <row r="293" spans="1:7">
      <c r="A293" s="66" t="s">
        <v>337</v>
      </c>
      <c r="B293" s="66" t="s">
        <v>683</v>
      </c>
      <c r="C293" s="76" t="s">
        <v>228</v>
      </c>
      <c r="D293" s="76" t="s">
        <v>2</v>
      </c>
      <c r="E293" s="69">
        <v>7</v>
      </c>
      <c r="F293" s="69">
        <v>0</v>
      </c>
      <c r="G293" s="69">
        <v>0</v>
      </c>
    </row>
    <row r="294" spans="1:7">
      <c r="A294" s="90" t="s">
        <v>410</v>
      </c>
      <c r="B294" s="64"/>
      <c r="C294" s="76"/>
      <c r="D294" s="76"/>
      <c r="E294" s="64">
        <f>E16</f>
        <v>48105.80000000001</v>
      </c>
      <c r="F294" s="64">
        <f>F16</f>
        <v>28093.4</v>
      </c>
      <c r="G294" s="64">
        <f>G16</f>
        <v>25515.5</v>
      </c>
    </row>
    <row r="295" spans="1:7">
      <c r="A295" s="72" t="s">
        <v>540</v>
      </c>
      <c r="B295" s="76"/>
      <c r="C295" s="76"/>
      <c r="D295" s="76"/>
      <c r="E295" s="64">
        <v>0</v>
      </c>
      <c r="F295" s="64">
        <v>646.20000000000005</v>
      </c>
      <c r="G295" s="64">
        <v>1327.1</v>
      </c>
    </row>
    <row r="296" spans="1:7">
      <c r="A296" s="65" t="s">
        <v>539</v>
      </c>
      <c r="B296" s="463"/>
      <c r="C296" s="463"/>
      <c r="D296" s="463"/>
      <c r="E296" s="57">
        <f>E16</f>
        <v>48105.80000000001</v>
      </c>
      <c r="F296" s="69">
        <f>F294+F295</f>
        <v>28739.600000000002</v>
      </c>
      <c r="G296" s="69">
        <f>G294+G295</f>
        <v>26842.6</v>
      </c>
    </row>
    <row r="331" spans="1:7">
      <c r="A331" s="388"/>
      <c r="B331" s="389"/>
      <c r="C331" s="389"/>
      <c r="D331" s="389"/>
      <c r="E331" s="359"/>
      <c r="F331" s="360"/>
      <c r="G331" s="360"/>
    </row>
    <row r="332" spans="1:7">
      <c r="A332" s="390"/>
      <c r="B332" s="351"/>
      <c r="C332" s="391"/>
      <c r="D332" s="391"/>
      <c r="E332" s="465"/>
      <c r="F332" s="465"/>
      <c r="G332" s="465"/>
    </row>
    <row r="333" spans="1:7">
      <c r="A333" s="392"/>
      <c r="B333" s="351"/>
      <c r="C333" s="391"/>
      <c r="D333" s="391"/>
      <c r="E333" s="465"/>
      <c r="F333" s="465"/>
      <c r="G333" s="465"/>
    </row>
    <row r="334" spans="1:7">
      <c r="A334" s="393"/>
      <c r="B334" s="351"/>
      <c r="C334" s="391"/>
      <c r="D334" s="391"/>
      <c r="E334" s="465"/>
      <c r="F334" s="465"/>
      <c r="G334" s="465"/>
    </row>
    <row r="335" spans="1:7">
      <c r="A335" s="393"/>
      <c r="B335" s="351"/>
      <c r="C335" s="391"/>
      <c r="D335" s="391"/>
      <c r="E335" s="465"/>
      <c r="F335" s="465"/>
      <c r="G335" s="465"/>
    </row>
    <row r="336" spans="1:7">
      <c r="A336" s="213"/>
      <c r="B336" s="351"/>
      <c r="C336" s="391"/>
      <c r="D336" s="391"/>
      <c r="E336" s="394"/>
      <c r="F336" s="394"/>
      <c r="G336" s="394"/>
    </row>
    <row r="337" spans="1:7">
      <c r="A337" s="390"/>
      <c r="B337" s="351"/>
      <c r="C337" s="391"/>
      <c r="D337" s="391"/>
      <c r="E337" s="465"/>
      <c r="F337" s="465"/>
      <c r="G337" s="465"/>
    </row>
    <row r="338" spans="1:7">
      <c r="A338" s="392"/>
      <c r="B338" s="351"/>
      <c r="C338" s="391"/>
      <c r="D338" s="391"/>
      <c r="E338" s="465"/>
      <c r="F338" s="465"/>
      <c r="G338" s="465"/>
    </row>
    <row r="339" spans="1:7">
      <c r="A339" s="393"/>
      <c r="B339" s="351"/>
      <c r="C339" s="391"/>
      <c r="D339" s="391"/>
      <c r="E339" s="465"/>
      <c r="F339" s="465"/>
      <c r="G339" s="465"/>
    </row>
    <row r="340" spans="1:7">
      <c r="A340" s="393"/>
      <c r="B340" s="351"/>
      <c r="C340" s="391"/>
      <c r="D340" s="391"/>
      <c r="E340" s="465"/>
      <c r="F340" s="465"/>
      <c r="G340" s="465"/>
    </row>
    <row r="341" spans="1:7">
      <c r="A341" s="213"/>
      <c r="B341" s="351"/>
      <c r="C341" s="391"/>
      <c r="D341" s="391"/>
      <c r="E341" s="394"/>
      <c r="F341" s="394"/>
      <c r="G341" s="394"/>
    </row>
    <row r="342" spans="1:7">
      <c r="A342" s="388"/>
      <c r="B342" s="389"/>
      <c r="C342" s="389"/>
      <c r="D342" s="389"/>
      <c r="E342" s="359"/>
      <c r="F342" s="360"/>
      <c r="G342" s="360"/>
    </row>
  </sheetData>
  <autoFilter ref="A17:I296"/>
  <mergeCells count="15">
    <mergeCell ref="B6:G6"/>
    <mergeCell ref="C1:I1"/>
    <mergeCell ref="C2:D2"/>
    <mergeCell ref="E2:I2"/>
    <mergeCell ref="C3:I3"/>
    <mergeCell ref="B5:I5"/>
    <mergeCell ref="D4:G4"/>
    <mergeCell ref="C7:E7"/>
    <mergeCell ref="A13:A14"/>
    <mergeCell ref="B13:B14"/>
    <mergeCell ref="C13:C14"/>
    <mergeCell ref="D13:D14"/>
    <mergeCell ref="A8:E8"/>
    <mergeCell ref="E13:G13"/>
    <mergeCell ref="A9:G11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66" zoomScale="89" zoomScaleNormal="89" workbookViewId="0">
      <selection activeCell="G124" sqref="G124"/>
    </sheetView>
  </sheetViews>
  <sheetFormatPr defaultColWidth="8.85546875" defaultRowHeight="15.75"/>
  <cols>
    <col min="1" max="1" width="45.28515625" style="52" customWidth="1"/>
    <col min="2" max="2" width="8.5703125" style="53" customWidth="1"/>
    <col min="3" max="3" width="7.140625" style="53" customWidth="1"/>
    <col min="4" max="4" width="7" style="53" customWidth="1"/>
    <col min="5" max="5" width="15.28515625" style="53" customWidth="1"/>
    <col min="6" max="6" width="8" style="53" customWidth="1"/>
    <col min="7" max="7" width="14.28515625" style="53" customWidth="1"/>
    <col min="8" max="8" width="13.7109375" style="55" customWidth="1"/>
    <col min="9" max="9" width="14.42578125" style="55" customWidth="1"/>
    <col min="10" max="16384" width="8.85546875" style="55"/>
  </cols>
  <sheetData>
    <row r="1" spans="1:9">
      <c r="A1" s="317" t="s">
        <v>579</v>
      </c>
      <c r="D1" s="54"/>
      <c r="E1" s="509" t="s">
        <v>190</v>
      </c>
      <c r="F1" s="509"/>
      <c r="G1" s="509"/>
      <c r="H1" s="509"/>
      <c r="I1" s="509"/>
    </row>
    <row r="2" spans="1:9">
      <c r="A2" s="317" t="s">
        <v>580</v>
      </c>
      <c r="D2" s="54"/>
      <c r="E2" s="509"/>
      <c r="F2" s="509"/>
      <c r="G2" s="509"/>
      <c r="H2" s="521" t="s">
        <v>80</v>
      </c>
      <c r="I2" s="521"/>
    </row>
    <row r="3" spans="1:9">
      <c r="A3" s="318" t="s">
        <v>581</v>
      </c>
      <c r="D3" s="54"/>
      <c r="E3" s="270"/>
      <c r="F3" s="509" t="s">
        <v>151</v>
      </c>
      <c r="G3" s="509"/>
      <c r="H3" s="509"/>
      <c r="I3" s="509"/>
    </row>
    <row r="4" spans="1:9">
      <c r="D4" s="509" t="s">
        <v>191</v>
      </c>
      <c r="E4" s="509"/>
      <c r="F4" s="509"/>
      <c r="G4" s="509"/>
      <c r="H4" s="509"/>
      <c r="I4" s="509"/>
    </row>
    <row r="5" spans="1:9">
      <c r="D5" s="54"/>
      <c r="E5" s="509" t="s">
        <v>192</v>
      </c>
      <c r="F5" s="509"/>
      <c r="G5" s="509"/>
      <c r="H5" s="509"/>
      <c r="I5" s="509"/>
    </row>
    <row r="6" spans="1:9">
      <c r="E6" s="566"/>
      <c r="F6" s="566"/>
      <c r="G6" s="566"/>
    </row>
    <row r="7" spans="1:9" ht="16.5">
      <c r="A7" s="581" t="s">
        <v>193</v>
      </c>
      <c r="B7" s="581"/>
      <c r="C7" s="581"/>
      <c r="D7" s="581"/>
      <c r="E7" s="581"/>
      <c r="F7" s="581"/>
      <c r="G7" s="581"/>
      <c r="H7" s="581"/>
      <c r="I7" s="581"/>
    </row>
    <row r="8" spans="1:9" ht="16.5">
      <c r="A8" s="581" t="s">
        <v>194</v>
      </c>
      <c r="B8" s="581"/>
      <c r="C8" s="581"/>
      <c r="D8" s="581"/>
      <c r="E8" s="581"/>
      <c r="F8" s="581"/>
      <c r="G8" s="581"/>
      <c r="H8" s="581"/>
      <c r="I8" s="581"/>
    </row>
    <row r="9" spans="1:9" ht="16.5">
      <c r="A9" s="581" t="s">
        <v>120</v>
      </c>
      <c r="B9" s="581"/>
      <c r="C9" s="581"/>
      <c r="D9" s="581"/>
      <c r="E9" s="581"/>
      <c r="F9" s="581"/>
      <c r="G9" s="581"/>
      <c r="H9" s="581"/>
      <c r="I9" s="581"/>
    </row>
    <row r="10" spans="1:9">
      <c r="A10" s="580"/>
      <c r="B10" s="580"/>
      <c r="C10" s="580"/>
      <c r="D10" s="580"/>
      <c r="E10" s="580"/>
      <c r="F10" s="580"/>
      <c r="G10" s="580"/>
    </row>
    <row r="12" spans="1:9" ht="38.25" customHeight="1">
      <c r="A12" s="565" t="s">
        <v>195</v>
      </c>
      <c r="B12" s="565" t="s">
        <v>196</v>
      </c>
      <c r="C12" s="565" t="s">
        <v>197</v>
      </c>
      <c r="D12" s="565" t="s">
        <v>198</v>
      </c>
      <c r="E12" s="565" t="s">
        <v>199</v>
      </c>
      <c r="F12" s="565" t="s">
        <v>200</v>
      </c>
      <c r="G12" s="565" t="s">
        <v>201</v>
      </c>
      <c r="H12" s="565"/>
      <c r="I12" s="565"/>
    </row>
    <row r="13" spans="1:9" ht="25.5" customHeight="1">
      <c r="A13" s="565"/>
      <c r="B13" s="565"/>
      <c r="C13" s="565"/>
      <c r="D13" s="565"/>
      <c r="E13" s="565"/>
      <c r="F13" s="565"/>
      <c r="G13" s="56" t="s">
        <v>522</v>
      </c>
      <c r="H13" s="56" t="s">
        <v>523</v>
      </c>
      <c r="I13" s="56" t="s">
        <v>85</v>
      </c>
    </row>
    <row r="14" spans="1:9">
      <c r="A14" s="279">
        <v>1</v>
      </c>
      <c r="B14" s="279">
        <v>2</v>
      </c>
      <c r="C14" s="279">
        <v>3</v>
      </c>
      <c r="D14" s="279">
        <v>4</v>
      </c>
      <c r="E14" s="279">
        <v>5</v>
      </c>
      <c r="F14" s="279">
        <v>6</v>
      </c>
      <c r="G14" s="279">
        <v>7</v>
      </c>
      <c r="H14" s="74">
        <v>8</v>
      </c>
      <c r="I14" s="74">
        <v>9</v>
      </c>
    </row>
    <row r="15" spans="1:9">
      <c r="A15" s="247" t="s">
        <v>202</v>
      </c>
      <c r="B15" s="237"/>
      <c r="C15" s="237"/>
      <c r="D15" s="237"/>
      <c r="E15" s="237"/>
      <c r="F15" s="237"/>
      <c r="G15" s="223">
        <f>G16</f>
        <v>39817.800000000003</v>
      </c>
      <c r="H15" s="223">
        <f t="shared" ref="H15:I15" si="0">H16</f>
        <v>26577.300000000003</v>
      </c>
      <c r="I15" s="223">
        <f t="shared" si="0"/>
        <v>26153.399999999998</v>
      </c>
    </row>
    <row r="16" spans="1:9" ht="63">
      <c r="A16" s="247" t="s">
        <v>203</v>
      </c>
      <c r="B16" s="237" t="s">
        <v>204</v>
      </c>
      <c r="C16" s="237"/>
      <c r="D16" s="237"/>
      <c r="E16" s="237"/>
      <c r="F16" s="227"/>
      <c r="G16" s="223">
        <f>G17+G88+G95+G105+G138+G222+G227+G244+G253</f>
        <v>39817.800000000003</v>
      </c>
      <c r="H16" s="223">
        <f>H17+H88+H95+H105+H138+H222+H227+H244+H253</f>
        <v>26577.300000000003</v>
      </c>
      <c r="I16" s="223">
        <f>I17+I88+I95+I105+I138+I222+I227+I244+I253</f>
        <v>26153.399999999998</v>
      </c>
    </row>
    <row r="17" spans="1:9" ht="31.5">
      <c r="A17" s="315" t="s">
        <v>205</v>
      </c>
      <c r="B17" s="230" t="s">
        <v>204</v>
      </c>
      <c r="C17" s="230" t="s">
        <v>206</v>
      </c>
      <c r="D17" s="230" t="s">
        <v>207</v>
      </c>
      <c r="E17" s="230"/>
      <c r="F17" s="227"/>
      <c r="G17" s="281">
        <f>G18+G23+G37+G45++G51</f>
        <v>7487.4</v>
      </c>
      <c r="H17" s="281">
        <f t="shared" ref="H17:I17" si="1">H18+H23+H37+H45++H51</f>
        <v>7706.1</v>
      </c>
      <c r="I17" s="281">
        <f t="shared" si="1"/>
        <v>7924.7999999999993</v>
      </c>
    </row>
    <row r="18" spans="1:9" ht="78.75">
      <c r="A18" s="280" t="s">
        <v>156</v>
      </c>
      <c r="B18" s="230" t="s">
        <v>204</v>
      </c>
      <c r="C18" s="230" t="s">
        <v>206</v>
      </c>
      <c r="D18" s="230" t="s">
        <v>208</v>
      </c>
      <c r="E18" s="230"/>
      <c r="F18" s="227"/>
      <c r="G18" s="281">
        <f>G22</f>
        <v>6</v>
      </c>
      <c r="H18" s="281">
        <f t="shared" ref="H18:I18" si="2">H22</f>
        <v>6.3</v>
      </c>
      <c r="I18" s="281">
        <f t="shared" si="2"/>
        <v>6.5</v>
      </c>
    </row>
    <row r="19" spans="1:9" ht="31.5">
      <c r="A19" s="219" t="s">
        <v>209</v>
      </c>
      <c r="B19" s="220" t="s">
        <v>204</v>
      </c>
      <c r="C19" s="220" t="s">
        <v>206</v>
      </c>
      <c r="D19" s="220" t="s">
        <v>208</v>
      </c>
      <c r="E19" s="220" t="s">
        <v>210</v>
      </c>
      <c r="F19" s="227"/>
      <c r="G19" s="218">
        <f>G20</f>
        <v>6</v>
      </c>
      <c r="H19" s="218">
        <f t="shared" ref="H19:I21" si="3">H20</f>
        <v>6.3</v>
      </c>
      <c r="I19" s="218">
        <f t="shared" si="3"/>
        <v>6.5</v>
      </c>
    </row>
    <row r="20" spans="1:9" ht="31.5">
      <c r="A20" s="219" t="s">
        <v>211</v>
      </c>
      <c r="B20" s="237" t="s">
        <v>204</v>
      </c>
      <c r="C20" s="220" t="s">
        <v>206</v>
      </c>
      <c r="D20" s="220" t="s">
        <v>208</v>
      </c>
      <c r="E20" s="220" t="s">
        <v>212</v>
      </c>
      <c r="F20" s="227"/>
      <c r="G20" s="218">
        <f>G21</f>
        <v>6</v>
      </c>
      <c r="H20" s="218">
        <f t="shared" si="3"/>
        <v>6.3</v>
      </c>
      <c r="I20" s="218">
        <f t="shared" si="3"/>
        <v>6.5</v>
      </c>
    </row>
    <row r="21" spans="1:9">
      <c r="A21" s="219" t="s">
        <v>213</v>
      </c>
      <c r="B21" s="230" t="s">
        <v>204</v>
      </c>
      <c r="C21" s="220" t="s">
        <v>206</v>
      </c>
      <c r="D21" s="220" t="s">
        <v>208</v>
      </c>
      <c r="E21" s="220" t="s">
        <v>214</v>
      </c>
      <c r="F21" s="227"/>
      <c r="G21" s="218">
        <f>G22</f>
        <v>6</v>
      </c>
      <c r="H21" s="218">
        <f t="shared" si="3"/>
        <v>6.3</v>
      </c>
      <c r="I21" s="218">
        <f t="shared" si="3"/>
        <v>6.5</v>
      </c>
    </row>
    <row r="22" spans="1:9" ht="47.25">
      <c r="A22" s="221" t="s">
        <v>215</v>
      </c>
      <c r="B22" s="230" t="s">
        <v>204</v>
      </c>
      <c r="C22" s="220" t="s">
        <v>206</v>
      </c>
      <c r="D22" s="220" t="s">
        <v>208</v>
      </c>
      <c r="E22" s="220" t="s">
        <v>216</v>
      </c>
      <c r="F22" s="227" t="s">
        <v>230</v>
      </c>
      <c r="G22" s="218">
        <v>6</v>
      </c>
      <c r="H22" s="218">
        <v>6.3</v>
      </c>
      <c r="I22" s="218">
        <v>6.5</v>
      </c>
    </row>
    <row r="23" spans="1:9" ht="94.5">
      <c r="A23" s="247" t="s">
        <v>217</v>
      </c>
      <c r="B23" s="220" t="s">
        <v>204</v>
      </c>
      <c r="C23" s="230" t="s">
        <v>206</v>
      </c>
      <c r="D23" s="230" t="s">
        <v>218</v>
      </c>
      <c r="E23" s="230"/>
      <c r="F23" s="227"/>
      <c r="G23" s="281">
        <f>G24+G30+G35+G36</f>
        <v>6418.2999999999993</v>
      </c>
      <c r="H23" s="281">
        <f t="shared" ref="H23:I23" si="4">H24+H30+H35+H36</f>
        <v>6662.7</v>
      </c>
      <c r="I23" s="281">
        <f t="shared" si="4"/>
        <v>6916.9</v>
      </c>
    </row>
    <row r="24" spans="1:9" ht="31.5">
      <c r="A24" s="219" t="s">
        <v>209</v>
      </c>
      <c r="B24" s="237" t="s">
        <v>204</v>
      </c>
      <c r="C24" s="220" t="s">
        <v>206</v>
      </c>
      <c r="D24" s="220" t="s">
        <v>218</v>
      </c>
      <c r="E24" s="220" t="s">
        <v>210</v>
      </c>
      <c r="F24" s="227"/>
      <c r="G24" s="218">
        <f>G25</f>
        <v>1371.4</v>
      </c>
      <c r="H24" s="218">
        <f>H25</f>
        <v>1426.3</v>
      </c>
      <c r="I24" s="218">
        <f>I25</f>
        <v>1483.4</v>
      </c>
    </row>
    <row r="25" spans="1:9" ht="63">
      <c r="A25" s="221" t="s">
        <v>219</v>
      </c>
      <c r="B25" s="230" t="s">
        <v>204</v>
      </c>
      <c r="C25" s="220" t="s">
        <v>206</v>
      </c>
      <c r="D25" s="220" t="s">
        <v>218</v>
      </c>
      <c r="E25" s="228" t="s">
        <v>220</v>
      </c>
      <c r="F25" s="227"/>
      <c r="G25" s="218">
        <f>G27</f>
        <v>1371.4</v>
      </c>
      <c r="H25" s="218">
        <f>H27</f>
        <v>1426.3</v>
      </c>
      <c r="I25" s="218">
        <f>I27</f>
        <v>1483.4</v>
      </c>
    </row>
    <row r="26" spans="1:9">
      <c r="A26" s="219" t="s">
        <v>213</v>
      </c>
      <c r="B26" s="230" t="s">
        <v>204</v>
      </c>
      <c r="C26" s="220" t="s">
        <v>206</v>
      </c>
      <c r="D26" s="220" t="s">
        <v>218</v>
      </c>
      <c r="E26" s="228" t="s">
        <v>221</v>
      </c>
      <c r="F26" s="227"/>
      <c r="G26" s="218">
        <f t="shared" ref="G26:I27" si="5">G27</f>
        <v>1371.4</v>
      </c>
      <c r="H26" s="218">
        <f t="shared" si="5"/>
        <v>1426.3</v>
      </c>
      <c r="I26" s="218">
        <f t="shared" si="5"/>
        <v>1483.4</v>
      </c>
    </row>
    <row r="27" spans="1:9" ht="110.25">
      <c r="A27" s="246" t="s">
        <v>222</v>
      </c>
      <c r="B27" s="220" t="s">
        <v>204</v>
      </c>
      <c r="C27" s="220" t="s">
        <v>206</v>
      </c>
      <c r="D27" s="220" t="s">
        <v>218</v>
      </c>
      <c r="E27" s="228" t="s">
        <v>223</v>
      </c>
      <c r="F27" s="227"/>
      <c r="G27" s="218">
        <f t="shared" si="5"/>
        <v>1371.4</v>
      </c>
      <c r="H27" s="218">
        <f t="shared" si="5"/>
        <v>1426.3</v>
      </c>
      <c r="I27" s="218">
        <f t="shared" si="5"/>
        <v>1483.4</v>
      </c>
    </row>
    <row r="28" spans="1:9" ht="31.5">
      <c r="A28" s="219" t="s">
        <v>224</v>
      </c>
      <c r="B28" s="237" t="s">
        <v>204</v>
      </c>
      <c r="C28" s="220" t="s">
        <v>206</v>
      </c>
      <c r="D28" s="220" t="s">
        <v>218</v>
      </c>
      <c r="E28" s="228" t="s">
        <v>223</v>
      </c>
      <c r="F28" s="227" t="s">
        <v>225</v>
      </c>
      <c r="G28" s="218">
        <v>1371.4</v>
      </c>
      <c r="H28" s="218">
        <v>1426.3</v>
      </c>
      <c r="I28" s="218">
        <v>1483.4</v>
      </c>
    </row>
    <row r="29" spans="1:9" ht="31.5">
      <c r="A29" s="246" t="s">
        <v>211</v>
      </c>
      <c r="B29" s="230" t="s">
        <v>204</v>
      </c>
      <c r="C29" s="220" t="s">
        <v>206</v>
      </c>
      <c r="D29" s="220" t="s">
        <v>218</v>
      </c>
      <c r="E29" s="228" t="s">
        <v>212</v>
      </c>
      <c r="F29" s="227"/>
      <c r="G29" s="218">
        <f>G30+G33</f>
        <v>5046.8999999999996</v>
      </c>
      <c r="H29" s="218">
        <f t="shared" ref="H29:I29" si="6">H30+H33</f>
        <v>5236.3999999999996</v>
      </c>
      <c r="I29" s="218">
        <f t="shared" si="6"/>
        <v>5433.5</v>
      </c>
    </row>
    <row r="30" spans="1:9">
      <c r="A30" s="219" t="s">
        <v>213</v>
      </c>
      <c r="B30" s="230" t="s">
        <v>204</v>
      </c>
      <c r="C30" s="220" t="s">
        <v>206</v>
      </c>
      <c r="D30" s="220" t="s">
        <v>218</v>
      </c>
      <c r="E30" s="228" t="s">
        <v>214</v>
      </c>
      <c r="F30" s="227"/>
      <c r="G30" s="218">
        <f t="shared" ref="G30:I31" si="7">G31</f>
        <v>4736.8999999999996</v>
      </c>
      <c r="H30" s="218">
        <f t="shared" si="7"/>
        <v>4926.3999999999996</v>
      </c>
      <c r="I30" s="218">
        <f t="shared" si="7"/>
        <v>5123.5</v>
      </c>
    </row>
    <row r="31" spans="1:9" ht="54.75" customHeight="1">
      <c r="A31" s="246" t="s">
        <v>226</v>
      </c>
      <c r="B31" s="220" t="s">
        <v>204</v>
      </c>
      <c r="C31" s="220" t="s">
        <v>206</v>
      </c>
      <c r="D31" s="220" t="s">
        <v>218</v>
      </c>
      <c r="E31" s="228" t="s">
        <v>216</v>
      </c>
      <c r="F31" s="227"/>
      <c r="G31" s="218">
        <f t="shared" si="7"/>
        <v>4736.8999999999996</v>
      </c>
      <c r="H31" s="218">
        <f t="shared" si="7"/>
        <v>4926.3999999999996</v>
      </c>
      <c r="I31" s="218">
        <f t="shared" si="7"/>
        <v>5123.5</v>
      </c>
    </row>
    <row r="32" spans="1:9" ht="31.5">
      <c r="A32" s="219" t="s">
        <v>224</v>
      </c>
      <c r="B32" s="237" t="s">
        <v>204</v>
      </c>
      <c r="C32" s="220" t="s">
        <v>206</v>
      </c>
      <c r="D32" s="220" t="s">
        <v>218</v>
      </c>
      <c r="E32" s="228" t="s">
        <v>216</v>
      </c>
      <c r="F32" s="227" t="s">
        <v>225</v>
      </c>
      <c r="G32" s="218">
        <v>4736.8999999999996</v>
      </c>
      <c r="H32" s="218">
        <v>4926.3999999999996</v>
      </c>
      <c r="I32" s="218">
        <v>5123.5</v>
      </c>
    </row>
    <row r="33" spans="1:9" ht="63">
      <c r="A33" s="246" t="s">
        <v>227</v>
      </c>
      <c r="B33" s="230" t="s">
        <v>204</v>
      </c>
      <c r="C33" s="220" t="s">
        <v>206</v>
      </c>
      <c r="D33" s="220" t="s">
        <v>218</v>
      </c>
      <c r="E33" s="228" t="s">
        <v>216</v>
      </c>
      <c r="F33" s="227"/>
      <c r="G33" s="218">
        <f>G34</f>
        <v>310</v>
      </c>
      <c r="H33" s="218">
        <f>H34</f>
        <v>310</v>
      </c>
      <c r="I33" s="218">
        <f>I35+I36</f>
        <v>310</v>
      </c>
    </row>
    <row r="34" spans="1:9" ht="31.5">
      <c r="A34" s="219" t="s">
        <v>224</v>
      </c>
      <c r="B34" s="230" t="s">
        <v>204</v>
      </c>
      <c r="C34" s="220" t="s">
        <v>206</v>
      </c>
      <c r="D34" s="220" t="s">
        <v>218</v>
      </c>
      <c r="E34" s="228" t="s">
        <v>216</v>
      </c>
      <c r="F34" s="227"/>
      <c r="G34" s="222">
        <f>G36+G35</f>
        <v>310</v>
      </c>
      <c r="H34" s="222">
        <f>H36+H35</f>
        <v>310</v>
      </c>
      <c r="I34" s="222">
        <v>310</v>
      </c>
    </row>
    <row r="35" spans="1:9" ht="47.25">
      <c r="A35" s="221" t="s">
        <v>215</v>
      </c>
      <c r="B35" s="220" t="s">
        <v>204</v>
      </c>
      <c r="C35" s="220" t="s">
        <v>206</v>
      </c>
      <c r="D35" s="220" t="s">
        <v>218</v>
      </c>
      <c r="E35" s="228" t="s">
        <v>216</v>
      </c>
      <c r="F35" s="227" t="s">
        <v>228</v>
      </c>
      <c r="G35" s="222">
        <v>300</v>
      </c>
      <c r="H35" s="222">
        <v>300</v>
      </c>
      <c r="I35" s="222">
        <v>300</v>
      </c>
    </row>
    <row r="36" spans="1:9">
      <c r="A36" s="221" t="s">
        <v>229</v>
      </c>
      <c r="B36" s="237" t="s">
        <v>204</v>
      </c>
      <c r="C36" s="220" t="s">
        <v>206</v>
      </c>
      <c r="D36" s="220" t="s">
        <v>218</v>
      </c>
      <c r="E36" s="228" t="s">
        <v>216</v>
      </c>
      <c r="F36" s="227" t="s">
        <v>230</v>
      </c>
      <c r="G36" s="222">
        <v>10</v>
      </c>
      <c r="H36" s="222">
        <v>10</v>
      </c>
      <c r="I36" s="222">
        <v>10</v>
      </c>
    </row>
    <row r="37" spans="1:9" ht="63">
      <c r="A37" s="247" t="s">
        <v>231</v>
      </c>
      <c r="B37" s="230" t="s">
        <v>204</v>
      </c>
      <c r="C37" s="230" t="s">
        <v>206</v>
      </c>
      <c r="D37" s="230" t="s">
        <v>232</v>
      </c>
      <c r="E37" s="237"/>
      <c r="F37" s="227"/>
      <c r="G37" s="223">
        <f t="shared" ref="G37:I39" si="8">G38</f>
        <v>291.60000000000002</v>
      </c>
      <c r="H37" s="223">
        <f t="shared" si="8"/>
        <v>291.60000000000002</v>
      </c>
      <c r="I37" s="223">
        <f t="shared" si="8"/>
        <v>250.9</v>
      </c>
    </row>
    <row r="38" spans="1:9" ht="31.5">
      <c r="A38" s="219" t="s">
        <v>209</v>
      </c>
      <c r="B38" s="230" t="s">
        <v>204</v>
      </c>
      <c r="C38" s="220" t="s">
        <v>206</v>
      </c>
      <c r="D38" s="220" t="s">
        <v>232</v>
      </c>
      <c r="E38" s="228" t="s">
        <v>210</v>
      </c>
      <c r="F38" s="227"/>
      <c r="G38" s="222">
        <f t="shared" si="8"/>
        <v>291.60000000000002</v>
      </c>
      <c r="H38" s="222">
        <f t="shared" si="8"/>
        <v>291.60000000000002</v>
      </c>
      <c r="I38" s="222">
        <f t="shared" si="8"/>
        <v>250.9</v>
      </c>
    </row>
    <row r="39" spans="1:9" ht="31.5">
      <c r="A39" s="219" t="s">
        <v>211</v>
      </c>
      <c r="B39" s="220" t="s">
        <v>204</v>
      </c>
      <c r="C39" s="220" t="s">
        <v>206</v>
      </c>
      <c r="D39" s="220" t="s">
        <v>232</v>
      </c>
      <c r="E39" s="228" t="s">
        <v>212</v>
      </c>
      <c r="F39" s="227"/>
      <c r="G39" s="222">
        <f t="shared" si="8"/>
        <v>291.60000000000002</v>
      </c>
      <c r="H39" s="222">
        <f t="shared" si="8"/>
        <v>291.60000000000002</v>
      </c>
      <c r="I39" s="222">
        <f t="shared" si="8"/>
        <v>250.9</v>
      </c>
    </row>
    <row r="40" spans="1:9">
      <c r="A40" s="219" t="s">
        <v>213</v>
      </c>
      <c r="B40" s="237" t="s">
        <v>204</v>
      </c>
      <c r="C40" s="220" t="s">
        <v>206</v>
      </c>
      <c r="D40" s="220" t="s">
        <v>232</v>
      </c>
      <c r="E40" s="228" t="s">
        <v>214</v>
      </c>
      <c r="F40" s="227"/>
      <c r="G40" s="222">
        <f>G42+G44</f>
        <v>291.60000000000002</v>
      </c>
      <c r="H40" s="222">
        <f>H42+H44</f>
        <v>291.60000000000002</v>
      </c>
      <c r="I40" s="222">
        <f>I42+I44</f>
        <v>250.9</v>
      </c>
    </row>
    <row r="41" spans="1:9" ht="78.75">
      <c r="A41" s="246" t="s">
        <v>233</v>
      </c>
      <c r="B41" s="230" t="s">
        <v>204</v>
      </c>
      <c r="C41" s="220" t="s">
        <v>206</v>
      </c>
      <c r="D41" s="220" t="s">
        <v>232</v>
      </c>
      <c r="E41" s="228" t="s">
        <v>234</v>
      </c>
      <c r="F41" s="227"/>
      <c r="G41" s="222">
        <f>G42</f>
        <v>250.9</v>
      </c>
      <c r="H41" s="222">
        <f>H42</f>
        <v>250.9</v>
      </c>
      <c r="I41" s="222">
        <f>I42</f>
        <v>250.9</v>
      </c>
    </row>
    <row r="42" spans="1:9">
      <c r="A42" s="246" t="s">
        <v>235</v>
      </c>
      <c r="B42" s="230" t="s">
        <v>204</v>
      </c>
      <c r="C42" s="220" t="s">
        <v>206</v>
      </c>
      <c r="D42" s="220" t="s">
        <v>232</v>
      </c>
      <c r="E42" s="228" t="s">
        <v>234</v>
      </c>
      <c r="F42" s="227" t="s">
        <v>236</v>
      </c>
      <c r="G42" s="222">
        <v>250.9</v>
      </c>
      <c r="H42" s="222">
        <v>250.9</v>
      </c>
      <c r="I42" s="222">
        <v>250.9</v>
      </c>
    </row>
    <row r="43" spans="1:9" ht="81.75" customHeight="1">
      <c r="A43" s="221" t="s">
        <v>237</v>
      </c>
      <c r="B43" s="220" t="s">
        <v>204</v>
      </c>
      <c r="C43" s="220" t="s">
        <v>206</v>
      </c>
      <c r="D43" s="220" t="s">
        <v>232</v>
      </c>
      <c r="E43" s="220" t="s">
        <v>238</v>
      </c>
      <c r="F43" s="227"/>
      <c r="G43" s="218">
        <f>G44</f>
        <v>40.700000000000003</v>
      </c>
      <c r="H43" s="218">
        <f>H44</f>
        <v>40.700000000000003</v>
      </c>
      <c r="I43" s="218">
        <f>I44</f>
        <v>0</v>
      </c>
    </row>
    <row r="44" spans="1:9">
      <c r="A44" s="246" t="s">
        <v>235</v>
      </c>
      <c r="B44" s="237" t="s">
        <v>204</v>
      </c>
      <c r="C44" s="220" t="s">
        <v>206</v>
      </c>
      <c r="D44" s="220" t="s">
        <v>232</v>
      </c>
      <c r="E44" s="220" t="s">
        <v>238</v>
      </c>
      <c r="F44" s="227" t="s">
        <v>236</v>
      </c>
      <c r="G44" s="222">
        <v>40.700000000000003</v>
      </c>
      <c r="H44" s="222">
        <v>40.700000000000003</v>
      </c>
      <c r="I44" s="222">
        <v>0</v>
      </c>
    </row>
    <row r="45" spans="1:9">
      <c r="A45" s="247" t="s">
        <v>160</v>
      </c>
      <c r="B45" s="230" t="s">
        <v>204</v>
      </c>
      <c r="C45" s="230" t="s">
        <v>239</v>
      </c>
      <c r="D45" s="230" t="s">
        <v>240</v>
      </c>
      <c r="E45" s="237"/>
      <c r="F45" s="227"/>
      <c r="G45" s="223">
        <f t="shared" ref="G45:I49" si="9">G46</f>
        <v>50</v>
      </c>
      <c r="H45" s="223">
        <f t="shared" si="9"/>
        <v>50</v>
      </c>
      <c r="I45" s="223">
        <f t="shared" si="9"/>
        <v>50</v>
      </c>
    </row>
    <row r="46" spans="1:9" ht="31.5">
      <c r="A46" s="246" t="s">
        <v>241</v>
      </c>
      <c r="B46" s="230" t="s">
        <v>204</v>
      </c>
      <c r="C46" s="220" t="s">
        <v>206</v>
      </c>
      <c r="D46" s="220" t="s">
        <v>240</v>
      </c>
      <c r="E46" s="228" t="s">
        <v>242</v>
      </c>
      <c r="F46" s="227"/>
      <c r="G46" s="222">
        <f t="shared" si="9"/>
        <v>50</v>
      </c>
      <c r="H46" s="222">
        <f t="shared" si="9"/>
        <v>50</v>
      </c>
      <c r="I46" s="222">
        <f t="shared" si="9"/>
        <v>50</v>
      </c>
    </row>
    <row r="47" spans="1:9">
      <c r="A47" s="246" t="s">
        <v>243</v>
      </c>
      <c r="B47" s="220" t="s">
        <v>204</v>
      </c>
      <c r="C47" s="220" t="s">
        <v>206</v>
      </c>
      <c r="D47" s="220" t="s">
        <v>240</v>
      </c>
      <c r="E47" s="228" t="s">
        <v>244</v>
      </c>
      <c r="F47" s="227"/>
      <c r="G47" s="222">
        <f t="shared" si="9"/>
        <v>50</v>
      </c>
      <c r="H47" s="222">
        <f t="shared" si="9"/>
        <v>50</v>
      </c>
      <c r="I47" s="222">
        <f t="shared" si="9"/>
        <v>50</v>
      </c>
    </row>
    <row r="48" spans="1:9">
      <c r="A48" s="246" t="s">
        <v>243</v>
      </c>
      <c r="B48" s="237" t="s">
        <v>204</v>
      </c>
      <c r="C48" s="220" t="s">
        <v>206</v>
      </c>
      <c r="D48" s="220" t="s">
        <v>240</v>
      </c>
      <c r="E48" s="228" t="s">
        <v>245</v>
      </c>
      <c r="F48" s="227"/>
      <c r="G48" s="222">
        <f t="shared" si="9"/>
        <v>50</v>
      </c>
      <c r="H48" s="222">
        <f t="shared" si="9"/>
        <v>50</v>
      </c>
      <c r="I48" s="222">
        <f t="shared" si="9"/>
        <v>50</v>
      </c>
    </row>
    <row r="49" spans="1:14">
      <c r="A49" s="221" t="s">
        <v>246</v>
      </c>
      <c r="B49" s="230" t="s">
        <v>204</v>
      </c>
      <c r="C49" s="224" t="s">
        <v>206</v>
      </c>
      <c r="D49" s="226">
        <v>11</v>
      </c>
      <c r="E49" s="228" t="s">
        <v>247</v>
      </c>
      <c r="F49" s="227"/>
      <c r="G49" s="224">
        <f t="shared" si="9"/>
        <v>50</v>
      </c>
      <c r="H49" s="224">
        <f t="shared" si="9"/>
        <v>50</v>
      </c>
      <c r="I49" s="224">
        <f t="shared" si="9"/>
        <v>50</v>
      </c>
    </row>
    <row r="50" spans="1:14">
      <c r="A50" s="246" t="s">
        <v>248</v>
      </c>
      <c r="B50" s="230" t="s">
        <v>204</v>
      </c>
      <c r="C50" s="228" t="s">
        <v>206</v>
      </c>
      <c r="D50" s="228" t="s">
        <v>240</v>
      </c>
      <c r="E50" s="228" t="s">
        <v>247</v>
      </c>
      <c r="F50" s="227" t="s">
        <v>249</v>
      </c>
      <c r="G50" s="222">
        <v>50</v>
      </c>
      <c r="H50" s="222">
        <v>50</v>
      </c>
      <c r="I50" s="222">
        <v>50</v>
      </c>
    </row>
    <row r="51" spans="1:14">
      <c r="A51" s="284" t="s">
        <v>250</v>
      </c>
      <c r="B51" s="220" t="s">
        <v>204</v>
      </c>
      <c r="C51" s="230" t="s">
        <v>206</v>
      </c>
      <c r="D51" s="230" t="s">
        <v>251</v>
      </c>
      <c r="E51" s="237"/>
      <c r="F51" s="227"/>
      <c r="G51" s="223">
        <f>G52+G57+G65+G68+G70+G75+G79+G83</f>
        <v>721.5</v>
      </c>
      <c r="H51" s="223">
        <f t="shared" ref="H51:I51" si="10">H52+H57+H65+H68+H70+H75+H79+H83</f>
        <v>695.5</v>
      </c>
      <c r="I51" s="223">
        <f t="shared" si="10"/>
        <v>700.5</v>
      </c>
      <c r="L51" s="84"/>
      <c r="M51" s="84"/>
      <c r="N51" s="84"/>
    </row>
    <row r="52" spans="1:14" ht="47.25">
      <c r="A52" s="247" t="s">
        <v>241</v>
      </c>
      <c r="B52" s="220" t="s">
        <v>204</v>
      </c>
      <c r="C52" s="230" t="s">
        <v>206</v>
      </c>
      <c r="D52" s="230" t="s">
        <v>251</v>
      </c>
      <c r="E52" s="237" t="s">
        <v>242</v>
      </c>
      <c r="F52" s="227"/>
      <c r="G52" s="223">
        <f t="shared" ref="G52:I55" si="11">G53</f>
        <v>10</v>
      </c>
      <c r="H52" s="223">
        <f t="shared" si="11"/>
        <v>10</v>
      </c>
      <c r="I52" s="223">
        <f t="shared" si="11"/>
        <v>10</v>
      </c>
    </row>
    <row r="53" spans="1:14">
      <c r="A53" s="246" t="s">
        <v>243</v>
      </c>
      <c r="B53" s="228" t="s">
        <v>204</v>
      </c>
      <c r="C53" s="220" t="s">
        <v>206</v>
      </c>
      <c r="D53" s="220" t="s">
        <v>251</v>
      </c>
      <c r="E53" s="228" t="s">
        <v>244</v>
      </c>
      <c r="F53" s="227"/>
      <c r="G53" s="222">
        <f t="shared" si="11"/>
        <v>10</v>
      </c>
      <c r="H53" s="222">
        <f t="shared" si="11"/>
        <v>10</v>
      </c>
      <c r="I53" s="222">
        <f t="shared" si="11"/>
        <v>10</v>
      </c>
    </row>
    <row r="54" spans="1:14">
      <c r="A54" s="246" t="s">
        <v>243</v>
      </c>
      <c r="B54" s="220" t="s">
        <v>204</v>
      </c>
      <c r="C54" s="220" t="s">
        <v>206</v>
      </c>
      <c r="D54" s="220" t="s">
        <v>251</v>
      </c>
      <c r="E54" s="228" t="s">
        <v>252</v>
      </c>
      <c r="F54" s="227"/>
      <c r="G54" s="222">
        <f t="shared" si="11"/>
        <v>10</v>
      </c>
      <c r="H54" s="222">
        <f t="shared" si="11"/>
        <v>10</v>
      </c>
      <c r="I54" s="222">
        <f t="shared" si="11"/>
        <v>10</v>
      </c>
    </row>
    <row r="55" spans="1:14" ht="78.75">
      <c r="A55" s="221" t="s">
        <v>253</v>
      </c>
      <c r="B55" s="230" t="s">
        <v>204</v>
      </c>
      <c r="C55" s="220" t="s">
        <v>206</v>
      </c>
      <c r="D55" s="220" t="s">
        <v>251</v>
      </c>
      <c r="E55" s="228" t="s">
        <v>254</v>
      </c>
      <c r="F55" s="227"/>
      <c r="G55" s="222">
        <f t="shared" si="11"/>
        <v>10</v>
      </c>
      <c r="H55" s="222">
        <f t="shared" si="11"/>
        <v>10</v>
      </c>
      <c r="I55" s="222">
        <f t="shared" si="11"/>
        <v>10</v>
      </c>
    </row>
    <row r="56" spans="1:14" ht="47.25">
      <c r="A56" s="221" t="s">
        <v>215</v>
      </c>
      <c r="B56" s="220" t="s">
        <v>204</v>
      </c>
      <c r="C56" s="220" t="s">
        <v>206</v>
      </c>
      <c r="D56" s="220" t="s">
        <v>251</v>
      </c>
      <c r="E56" s="228" t="s">
        <v>254</v>
      </c>
      <c r="F56" s="227" t="s">
        <v>228</v>
      </c>
      <c r="G56" s="222">
        <v>10</v>
      </c>
      <c r="H56" s="222">
        <v>10</v>
      </c>
      <c r="I56" s="222">
        <v>10</v>
      </c>
    </row>
    <row r="57" spans="1:14" ht="94.5">
      <c r="A57" s="232" t="s">
        <v>121</v>
      </c>
      <c r="B57" s="237" t="s">
        <v>204</v>
      </c>
      <c r="C57" s="230" t="s">
        <v>206</v>
      </c>
      <c r="D57" s="230" t="s">
        <v>251</v>
      </c>
      <c r="E57" s="237" t="s">
        <v>122</v>
      </c>
      <c r="F57" s="227"/>
      <c r="G57" s="223">
        <f>G58</f>
        <v>163</v>
      </c>
      <c r="H57" s="223">
        <f t="shared" ref="H57:I59" si="12">H58</f>
        <v>167</v>
      </c>
      <c r="I57" s="223">
        <f t="shared" si="12"/>
        <v>172</v>
      </c>
    </row>
    <row r="58" spans="1:14">
      <c r="A58" s="232" t="s">
        <v>123</v>
      </c>
      <c r="B58" s="230" t="s">
        <v>204</v>
      </c>
      <c r="C58" s="230" t="s">
        <v>206</v>
      </c>
      <c r="D58" s="230" t="s">
        <v>251</v>
      </c>
      <c r="E58" s="237" t="s">
        <v>122</v>
      </c>
      <c r="F58" s="227"/>
      <c r="G58" s="223">
        <f>G60+G62</f>
        <v>163</v>
      </c>
      <c r="H58" s="223">
        <f>H59+H62</f>
        <v>167</v>
      </c>
      <c r="I58" s="223">
        <f>I59+I62</f>
        <v>172</v>
      </c>
    </row>
    <row r="59" spans="1:14" ht="78.75">
      <c r="A59" s="238" t="s">
        <v>125</v>
      </c>
      <c r="B59" s="230" t="s">
        <v>204</v>
      </c>
      <c r="C59" s="220" t="s">
        <v>206</v>
      </c>
      <c r="D59" s="220" t="s">
        <v>251</v>
      </c>
      <c r="E59" s="228" t="s">
        <v>124</v>
      </c>
      <c r="F59" s="227"/>
      <c r="G59" s="222">
        <f>G60</f>
        <v>18</v>
      </c>
      <c r="H59" s="222">
        <f t="shared" si="12"/>
        <v>20</v>
      </c>
      <c r="I59" s="222">
        <f t="shared" si="12"/>
        <v>22</v>
      </c>
    </row>
    <row r="60" spans="1:14" ht="78.75">
      <c r="A60" s="221" t="s">
        <v>126</v>
      </c>
      <c r="B60" s="220" t="s">
        <v>204</v>
      </c>
      <c r="C60" s="220" t="s">
        <v>206</v>
      </c>
      <c r="D60" s="220" t="s">
        <v>251</v>
      </c>
      <c r="E60" s="228" t="s">
        <v>266</v>
      </c>
      <c r="F60" s="227"/>
      <c r="G60" s="222">
        <v>18</v>
      </c>
      <c r="H60" s="222">
        <v>20</v>
      </c>
      <c r="I60" s="222">
        <v>22</v>
      </c>
    </row>
    <row r="61" spans="1:14" ht="47.25">
      <c r="A61" s="219" t="s">
        <v>127</v>
      </c>
      <c r="B61" s="237" t="s">
        <v>204</v>
      </c>
      <c r="C61" s="220" t="s">
        <v>206</v>
      </c>
      <c r="D61" s="220" t="s">
        <v>251</v>
      </c>
      <c r="E61" s="228" t="s">
        <v>266</v>
      </c>
      <c r="F61" s="227" t="s">
        <v>228</v>
      </c>
      <c r="G61" s="222">
        <v>18</v>
      </c>
      <c r="H61" s="222">
        <v>20</v>
      </c>
      <c r="I61" s="222">
        <v>22</v>
      </c>
    </row>
    <row r="62" spans="1:14" ht="126">
      <c r="A62" s="219" t="s">
        <v>128</v>
      </c>
      <c r="B62" s="225">
        <v>881</v>
      </c>
      <c r="C62" s="226" t="s">
        <v>206</v>
      </c>
      <c r="D62" s="226">
        <v>13</v>
      </c>
      <c r="E62" s="215" t="s">
        <v>130</v>
      </c>
      <c r="F62" s="227"/>
      <c r="G62" s="222">
        <f>G64</f>
        <v>145</v>
      </c>
      <c r="H62" s="222">
        <f>H64</f>
        <v>147</v>
      </c>
      <c r="I62" s="222">
        <f>I64</f>
        <v>150</v>
      </c>
    </row>
    <row r="63" spans="1:14" ht="78.75">
      <c r="A63" s="221" t="s">
        <v>126</v>
      </c>
      <c r="B63" s="225">
        <v>881</v>
      </c>
      <c r="C63" s="226" t="s">
        <v>206</v>
      </c>
      <c r="D63" s="226" t="s">
        <v>251</v>
      </c>
      <c r="E63" s="215" t="s">
        <v>267</v>
      </c>
      <c r="F63" s="227"/>
      <c r="G63" s="222">
        <v>145</v>
      </c>
      <c r="H63" s="222">
        <v>147</v>
      </c>
      <c r="I63" s="222">
        <v>150</v>
      </c>
    </row>
    <row r="64" spans="1:14" ht="47.25">
      <c r="A64" s="219" t="s">
        <v>129</v>
      </c>
      <c r="B64" s="225" t="s">
        <v>204</v>
      </c>
      <c r="C64" s="226" t="s">
        <v>206</v>
      </c>
      <c r="D64" s="226" t="s">
        <v>251</v>
      </c>
      <c r="E64" s="215" t="s">
        <v>267</v>
      </c>
      <c r="F64" s="227" t="s">
        <v>228</v>
      </c>
      <c r="G64" s="222">
        <v>145</v>
      </c>
      <c r="H64" s="222">
        <v>147</v>
      </c>
      <c r="I64" s="222">
        <v>150</v>
      </c>
    </row>
    <row r="65" spans="1:9" ht="31.5">
      <c r="A65" s="271" t="s">
        <v>277</v>
      </c>
      <c r="B65" s="237" t="s">
        <v>204</v>
      </c>
      <c r="C65" s="230" t="s">
        <v>206</v>
      </c>
      <c r="D65" s="230" t="s">
        <v>251</v>
      </c>
      <c r="E65" s="237" t="s">
        <v>278</v>
      </c>
      <c r="F65" s="248"/>
      <c r="G65" s="223">
        <f t="shared" ref="G65:I66" si="13">G66</f>
        <v>400</v>
      </c>
      <c r="H65" s="223">
        <f t="shared" si="13"/>
        <v>400</v>
      </c>
      <c r="I65" s="223">
        <f t="shared" si="13"/>
        <v>400</v>
      </c>
    </row>
    <row r="66" spans="1:9">
      <c r="A66" s="283" t="s">
        <v>279</v>
      </c>
      <c r="B66" s="230" t="s">
        <v>204</v>
      </c>
      <c r="C66" s="220" t="s">
        <v>206</v>
      </c>
      <c r="D66" s="220" t="s">
        <v>251</v>
      </c>
      <c r="E66" s="228" t="s">
        <v>280</v>
      </c>
      <c r="F66" s="227"/>
      <c r="G66" s="222">
        <f>G67</f>
        <v>400</v>
      </c>
      <c r="H66" s="222">
        <f t="shared" si="13"/>
        <v>400</v>
      </c>
      <c r="I66" s="222">
        <f t="shared" si="13"/>
        <v>400</v>
      </c>
    </row>
    <row r="67" spans="1:9" ht="47.25">
      <c r="A67" s="221" t="s">
        <v>215</v>
      </c>
      <c r="B67" s="230" t="s">
        <v>204</v>
      </c>
      <c r="C67" s="220" t="s">
        <v>206</v>
      </c>
      <c r="D67" s="220" t="s">
        <v>251</v>
      </c>
      <c r="E67" s="228" t="s">
        <v>278</v>
      </c>
      <c r="F67" s="227" t="s">
        <v>228</v>
      </c>
      <c r="G67" s="222">
        <v>400</v>
      </c>
      <c r="H67" s="222">
        <v>400</v>
      </c>
      <c r="I67" s="222">
        <v>400</v>
      </c>
    </row>
    <row r="68" spans="1:9" ht="94.5">
      <c r="A68" s="272" t="s">
        <v>545</v>
      </c>
      <c r="B68" s="230" t="s">
        <v>204</v>
      </c>
      <c r="C68" s="230" t="s">
        <v>206</v>
      </c>
      <c r="D68" s="230" t="s">
        <v>251</v>
      </c>
      <c r="E68" s="225" t="s">
        <v>546</v>
      </c>
      <c r="F68" s="248"/>
      <c r="G68" s="273">
        <f>G69</f>
        <v>3.5</v>
      </c>
      <c r="H68" s="273">
        <f>H69</f>
        <v>3.5</v>
      </c>
      <c r="I68" s="273">
        <f>I69</f>
        <v>3.5</v>
      </c>
    </row>
    <row r="69" spans="1:9" ht="47.25">
      <c r="A69" s="229" t="s">
        <v>215</v>
      </c>
      <c r="B69" s="230" t="s">
        <v>204</v>
      </c>
      <c r="C69" s="220" t="s">
        <v>206</v>
      </c>
      <c r="D69" s="220" t="s">
        <v>251</v>
      </c>
      <c r="E69" s="215" t="s">
        <v>547</v>
      </c>
      <c r="F69" s="227">
        <v>240</v>
      </c>
      <c r="G69" s="231">
        <v>3.5</v>
      </c>
      <c r="H69" s="231">
        <v>3.5</v>
      </c>
      <c r="I69" s="231">
        <v>3.5</v>
      </c>
    </row>
    <row r="70" spans="1:9" ht="87" customHeight="1">
      <c r="A70" s="232" t="s">
        <v>131</v>
      </c>
      <c r="B70" s="230" t="s">
        <v>204</v>
      </c>
      <c r="C70" s="230" t="s">
        <v>206</v>
      </c>
      <c r="D70" s="230" t="s">
        <v>251</v>
      </c>
      <c r="E70" s="237" t="s">
        <v>269</v>
      </c>
      <c r="F70" s="227"/>
      <c r="G70" s="223">
        <f>G71</f>
        <v>115</v>
      </c>
      <c r="H70" s="223">
        <f>H71</f>
        <v>85</v>
      </c>
      <c r="I70" s="223">
        <f>I71</f>
        <v>85</v>
      </c>
    </row>
    <row r="71" spans="1:9" ht="135" customHeight="1">
      <c r="A71" s="232" t="s">
        <v>132</v>
      </c>
      <c r="B71" s="220" t="s">
        <v>204</v>
      </c>
      <c r="C71" s="230" t="s">
        <v>206</v>
      </c>
      <c r="D71" s="230" t="s">
        <v>251</v>
      </c>
      <c r="E71" s="237" t="s">
        <v>271</v>
      </c>
      <c r="F71" s="227"/>
      <c r="G71" s="223">
        <f>G72</f>
        <v>115</v>
      </c>
      <c r="H71" s="223">
        <f t="shared" ref="G71:I72" si="14">H73</f>
        <v>85</v>
      </c>
      <c r="I71" s="223">
        <f t="shared" si="14"/>
        <v>85</v>
      </c>
    </row>
    <row r="72" spans="1:9" ht="236.25" customHeight="1">
      <c r="A72" s="221" t="s">
        <v>59</v>
      </c>
      <c r="B72" s="220" t="s">
        <v>204</v>
      </c>
      <c r="C72" s="220" t="s">
        <v>206</v>
      </c>
      <c r="D72" s="220" t="s">
        <v>251</v>
      </c>
      <c r="E72" s="228" t="s">
        <v>271</v>
      </c>
      <c r="F72" s="227"/>
      <c r="G72" s="222">
        <f t="shared" si="14"/>
        <v>115</v>
      </c>
      <c r="H72" s="222">
        <f t="shared" si="14"/>
        <v>85</v>
      </c>
      <c r="I72" s="222">
        <f t="shared" si="14"/>
        <v>85</v>
      </c>
    </row>
    <row r="73" spans="1:9" ht="218.25" customHeight="1">
      <c r="A73" s="221" t="s">
        <v>60</v>
      </c>
      <c r="B73" s="237" t="s">
        <v>204</v>
      </c>
      <c r="C73" s="220" t="s">
        <v>206</v>
      </c>
      <c r="D73" s="220" t="s">
        <v>251</v>
      </c>
      <c r="E73" s="228" t="s">
        <v>272</v>
      </c>
      <c r="F73" s="227"/>
      <c r="G73" s="222">
        <f>G74</f>
        <v>115</v>
      </c>
      <c r="H73" s="222">
        <f>H74</f>
        <v>85</v>
      </c>
      <c r="I73" s="222">
        <f>I74</f>
        <v>85</v>
      </c>
    </row>
    <row r="74" spans="1:9" ht="60.75" customHeight="1">
      <c r="A74" s="221" t="s">
        <v>215</v>
      </c>
      <c r="B74" s="230" t="s">
        <v>204</v>
      </c>
      <c r="C74" s="220" t="s">
        <v>206</v>
      </c>
      <c r="D74" s="220" t="s">
        <v>251</v>
      </c>
      <c r="E74" s="228" t="s">
        <v>272</v>
      </c>
      <c r="F74" s="227" t="s">
        <v>228</v>
      </c>
      <c r="G74" s="222">
        <v>115</v>
      </c>
      <c r="H74" s="222">
        <v>85</v>
      </c>
      <c r="I74" s="222">
        <v>85</v>
      </c>
    </row>
    <row r="75" spans="1:9" ht="71.25" customHeight="1">
      <c r="A75" s="232" t="s">
        <v>554</v>
      </c>
      <c r="B75" s="230" t="s">
        <v>204</v>
      </c>
      <c r="C75" s="230" t="s">
        <v>206</v>
      </c>
      <c r="D75" s="230" t="s">
        <v>251</v>
      </c>
      <c r="E75" s="237" t="s">
        <v>548</v>
      </c>
      <c r="F75" s="248"/>
      <c r="G75" s="223">
        <f t="shared" ref="G75:I77" si="15">G76</f>
        <v>10</v>
      </c>
      <c r="H75" s="223">
        <f t="shared" si="15"/>
        <v>10</v>
      </c>
      <c r="I75" s="223">
        <f t="shared" si="15"/>
        <v>10</v>
      </c>
    </row>
    <row r="76" spans="1:9" ht="82.5" customHeight="1">
      <c r="A76" s="238" t="s">
        <v>273</v>
      </c>
      <c r="B76" s="230" t="s">
        <v>204</v>
      </c>
      <c r="C76" s="220" t="s">
        <v>206</v>
      </c>
      <c r="D76" s="220" t="s">
        <v>251</v>
      </c>
      <c r="E76" s="228" t="s">
        <v>274</v>
      </c>
      <c r="F76" s="227"/>
      <c r="G76" s="222">
        <f t="shared" si="15"/>
        <v>10</v>
      </c>
      <c r="H76" s="222">
        <f t="shared" si="15"/>
        <v>10</v>
      </c>
      <c r="I76" s="222">
        <f t="shared" si="15"/>
        <v>10</v>
      </c>
    </row>
    <row r="77" spans="1:9" ht="74.25" customHeight="1">
      <c r="A77" s="219" t="s">
        <v>75</v>
      </c>
      <c r="B77" s="230" t="s">
        <v>204</v>
      </c>
      <c r="C77" s="220" t="s">
        <v>206</v>
      </c>
      <c r="D77" s="220" t="s">
        <v>251</v>
      </c>
      <c r="E77" s="228" t="s">
        <v>276</v>
      </c>
      <c r="F77" s="227"/>
      <c r="G77" s="222">
        <f t="shared" si="15"/>
        <v>10</v>
      </c>
      <c r="H77" s="222">
        <f t="shared" si="15"/>
        <v>10</v>
      </c>
      <c r="I77" s="222">
        <f t="shared" si="15"/>
        <v>10</v>
      </c>
    </row>
    <row r="78" spans="1:9" ht="55.5" customHeight="1">
      <c r="A78" s="221" t="s">
        <v>215</v>
      </c>
      <c r="B78" s="230" t="s">
        <v>204</v>
      </c>
      <c r="C78" s="220" t="s">
        <v>206</v>
      </c>
      <c r="D78" s="220" t="s">
        <v>251</v>
      </c>
      <c r="E78" s="228" t="s">
        <v>276</v>
      </c>
      <c r="F78" s="227" t="s">
        <v>228</v>
      </c>
      <c r="G78" s="222">
        <v>10</v>
      </c>
      <c r="H78" s="222">
        <v>10</v>
      </c>
      <c r="I78" s="222">
        <v>10</v>
      </c>
    </row>
    <row r="79" spans="1:9" ht="145.5" customHeight="1">
      <c r="A79" s="285" t="s">
        <v>147</v>
      </c>
      <c r="B79" s="286" t="s">
        <v>204</v>
      </c>
      <c r="C79" s="286" t="s">
        <v>206</v>
      </c>
      <c r="D79" s="286" t="s">
        <v>251</v>
      </c>
      <c r="E79" s="268" t="s">
        <v>575</v>
      </c>
      <c r="F79" s="287"/>
      <c r="G79" s="266">
        <v>5</v>
      </c>
      <c r="H79" s="266">
        <v>5</v>
      </c>
      <c r="I79" s="266">
        <v>5</v>
      </c>
    </row>
    <row r="80" spans="1:9" ht="125.25" customHeight="1">
      <c r="A80" s="288" t="s">
        <v>148</v>
      </c>
      <c r="B80" s="286" t="s">
        <v>204</v>
      </c>
      <c r="C80" s="289" t="s">
        <v>206</v>
      </c>
      <c r="D80" s="289" t="s">
        <v>251</v>
      </c>
      <c r="E80" s="290" t="s">
        <v>576</v>
      </c>
      <c r="F80" s="291"/>
      <c r="G80" s="292">
        <v>5</v>
      </c>
      <c r="H80" s="292">
        <v>5</v>
      </c>
      <c r="I80" s="292">
        <v>5</v>
      </c>
    </row>
    <row r="81" spans="1:9" ht="114" customHeight="1">
      <c r="A81" s="288" t="s">
        <v>148</v>
      </c>
      <c r="B81" s="286" t="s">
        <v>204</v>
      </c>
      <c r="C81" s="289" t="s">
        <v>206</v>
      </c>
      <c r="D81" s="289" t="s">
        <v>251</v>
      </c>
      <c r="E81" s="290" t="s">
        <v>577</v>
      </c>
      <c r="F81" s="291"/>
      <c r="G81" s="292">
        <v>5</v>
      </c>
      <c r="H81" s="292">
        <v>5</v>
      </c>
      <c r="I81" s="292">
        <v>5</v>
      </c>
    </row>
    <row r="82" spans="1:9" ht="55.5" customHeight="1">
      <c r="A82" s="288" t="s">
        <v>215</v>
      </c>
      <c r="B82" s="286" t="s">
        <v>204</v>
      </c>
      <c r="C82" s="289" t="s">
        <v>206</v>
      </c>
      <c r="D82" s="289" t="s">
        <v>251</v>
      </c>
      <c r="E82" s="290" t="s">
        <v>577</v>
      </c>
      <c r="F82" s="291" t="s">
        <v>228</v>
      </c>
      <c r="G82" s="292">
        <v>5</v>
      </c>
      <c r="H82" s="292">
        <v>5</v>
      </c>
      <c r="I82" s="292">
        <v>5</v>
      </c>
    </row>
    <row r="83" spans="1:9" ht="63">
      <c r="A83" s="232" t="s">
        <v>386</v>
      </c>
      <c r="B83" s="230" t="s">
        <v>204</v>
      </c>
      <c r="C83" s="220" t="s">
        <v>206</v>
      </c>
      <c r="D83" s="220" t="s">
        <v>251</v>
      </c>
      <c r="E83" s="237" t="s">
        <v>387</v>
      </c>
      <c r="F83" s="227"/>
      <c r="G83" s="223">
        <f t="shared" ref="G83:I86" si="16">G84</f>
        <v>15</v>
      </c>
      <c r="H83" s="223">
        <f t="shared" si="16"/>
        <v>15</v>
      </c>
      <c r="I83" s="223">
        <f t="shared" si="16"/>
        <v>15</v>
      </c>
    </row>
    <row r="84" spans="1:9" ht="63">
      <c r="A84" s="232" t="s">
        <v>388</v>
      </c>
      <c r="B84" s="220" t="s">
        <v>204</v>
      </c>
      <c r="C84" s="220" t="s">
        <v>206</v>
      </c>
      <c r="D84" s="220" t="s">
        <v>251</v>
      </c>
      <c r="E84" s="237" t="s">
        <v>389</v>
      </c>
      <c r="F84" s="227"/>
      <c r="G84" s="222">
        <f t="shared" si="16"/>
        <v>15</v>
      </c>
      <c r="H84" s="222">
        <f t="shared" si="16"/>
        <v>15</v>
      </c>
      <c r="I84" s="222">
        <f t="shared" si="16"/>
        <v>15</v>
      </c>
    </row>
    <row r="85" spans="1:9" ht="47.25">
      <c r="A85" s="238" t="s">
        <v>396</v>
      </c>
      <c r="B85" s="237" t="s">
        <v>204</v>
      </c>
      <c r="C85" s="220" t="s">
        <v>206</v>
      </c>
      <c r="D85" s="220" t="s">
        <v>251</v>
      </c>
      <c r="E85" s="228" t="s">
        <v>397</v>
      </c>
      <c r="F85" s="227"/>
      <c r="G85" s="222">
        <f t="shared" si="16"/>
        <v>15</v>
      </c>
      <c r="H85" s="222">
        <f t="shared" si="16"/>
        <v>15</v>
      </c>
      <c r="I85" s="222">
        <f t="shared" si="16"/>
        <v>15</v>
      </c>
    </row>
    <row r="86" spans="1:9" ht="78.75">
      <c r="A86" s="238" t="s">
        <v>482</v>
      </c>
      <c r="B86" s="230" t="s">
        <v>204</v>
      </c>
      <c r="C86" s="220" t="s">
        <v>206</v>
      </c>
      <c r="D86" s="220" t="s">
        <v>251</v>
      </c>
      <c r="E86" s="228" t="s">
        <v>399</v>
      </c>
      <c r="F86" s="227"/>
      <c r="G86" s="222">
        <f t="shared" si="16"/>
        <v>15</v>
      </c>
      <c r="H86" s="222">
        <f t="shared" si="16"/>
        <v>15</v>
      </c>
      <c r="I86" s="222">
        <f t="shared" si="16"/>
        <v>15</v>
      </c>
    </row>
    <row r="87" spans="1:9" ht="47.25">
      <c r="A87" s="221" t="s">
        <v>394</v>
      </c>
      <c r="B87" s="230" t="s">
        <v>204</v>
      </c>
      <c r="C87" s="220" t="s">
        <v>206</v>
      </c>
      <c r="D87" s="220" t="s">
        <v>251</v>
      </c>
      <c r="E87" s="228" t="s">
        <v>399</v>
      </c>
      <c r="F87" s="227" t="s">
        <v>395</v>
      </c>
      <c r="G87" s="222">
        <v>15</v>
      </c>
      <c r="H87" s="222">
        <v>15</v>
      </c>
      <c r="I87" s="222">
        <v>15</v>
      </c>
    </row>
    <row r="88" spans="1:9">
      <c r="A88" s="295" t="s">
        <v>281</v>
      </c>
      <c r="B88" s="220" t="s">
        <v>204</v>
      </c>
      <c r="C88" s="230" t="s">
        <v>282</v>
      </c>
      <c r="D88" s="230" t="s">
        <v>207</v>
      </c>
      <c r="E88" s="237"/>
      <c r="F88" s="227"/>
      <c r="G88" s="244">
        <f t="shared" ref="G88:I90" si="17">G89</f>
        <v>271.60000000000002</v>
      </c>
      <c r="H88" s="244">
        <f t="shared" si="17"/>
        <v>285.8</v>
      </c>
      <c r="I88" s="244">
        <f t="shared" si="17"/>
        <v>0</v>
      </c>
    </row>
    <row r="89" spans="1:9" ht="31.5">
      <c r="A89" s="246" t="s">
        <v>164</v>
      </c>
      <c r="B89" s="237" t="s">
        <v>204</v>
      </c>
      <c r="C89" s="220" t="s">
        <v>282</v>
      </c>
      <c r="D89" s="220" t="s">
        <v>208</v>
      </c>
      <c r="E89" s="228"/>
      <c r="F89" s="227"/>
      <c r="G89" s="224">
        <f t="shared" si="17"/>
        <v>271.60000000000002</v>
      </c>
      <c r="H89" s="224">
        <f>H90</f>
        <v>285.8</v>
      </c>
      <c r="I89" s="224">
        <f t="shared" si="17"/>
        <v>0</v>
      </c>
    </row>
    <row r="90" spans="1:9" ht="47.25">
      <c r="A90" s="246" t="s">
        <v>283</v>
      </c>
      <c r="B90" s="230" t="s">
        <v>204</v>
      </c>
      <c r="C90" s="220" t="s">
        <v>282</v>
      </c>
      <c r="D90" s="220" t="s">
        <v>208</v>
      </c>
      <c r="E90" s="228" t="s">
        <v>242</v>
      </c>
      <c r="F90" s="227"/>
      <c r="G90" s="224">
        <f t="shared" si="17"/>
        <v>271.60000000000002</v>
      </c>
      <c r="H90" s="224">
        <f t="shared" si="17"/>
        <v>285.8</v>
      </c>
      <c r="I90" s="224">
        <f t="shared" si="17"/>
        <v>0</v>
      </c>
    </row>
    <row r="91" spans="1:9">
      <c r="A91" s="246" t="s">
        <v>243</v>
      </c>
      <c r="B91" s="230" t="s">
        <v>204</v>
      </c>
      <c r="C91" s="220" t="s">
        <v>282</v>
      </c>
      <c r="D91" s="220" t="s">
        <v>208</v>
      </c>
      <c r="E91" s="228" t="s">
        <v>244</v>
      </c>
      <c r="F91" s="227"/>
      <c r="G91" s="224">
        <f>G93</f>
        <v>271.60000000000002</v>
      </c>
      <c r="H91" s="224">
        <f>H93</f>
        <v>285.8</v>
      </c>
      <c r="I91" s="224">
        <f>I93</f>
        <v>0</v>
      </c>
    </row>
    <row r="92" spans="1:9">
      <c r="A92" s="246" t="s">
        <v>243</v>
      </c>
      <c r="B92" s="220" t="s">
        <v>204</v>
      </c>
      <c r="C92" s="220" t="s">
        <v>282</v>
      </c>
      <c r="D92" s="220" t="s">
        <v>208</v>
      </c>
      <c r="E92" s="228" t="s">
        <v>245</v>
      </c>
      <c r="F92" s="227"/>
      <c r="G92" s="224">
        <f t="shared" ref="G92:I93" si="18">G93</f>
        <v>271.60000000000002</v>
      </c>
      <c r="H92" s="224">
        <f t="shared" si="18"/>
        <v>285.8</v>
      </c>
      <c r="I92" s="224">
        <f t="shared" si="18"/>
        <v>0</v>
      </c>
    </row>
    <row r="93" spans="1:9" ht="94.5">
      <c r="A93" s="246" t="s">
        <v>284</v>
      </c>
      <c r="B93" s="237" t="s">
        <v>204</v>
      </c>
      <c r="C93" s="220" t="s">
        <v>282</v>
      </c>
      <c r="D93" s="220" t="s">
        <v>208</v>
      </c>
      <c r="E93" s="228" t="s">
        <v>285</v>
      </c>
      <c r="F93" s="227"/>
      <c r="G93" s="224">
        <f t="shared" si="18"/>
        <v>271.60000000000002</v>
      </c>
      <c r="H93" s="224">
        <f t="shared" si="18"/>
        <v>285.8</v>
      </c>
      <c r="I93" s="224">
        <f t="shared" si="18"/>
        <v>0</v>
      </c>
    </row>
    <row r="94" spans="1:9" ht="31.5">
      <c r="A94" s="219" t="s">
        <v>224</v>
      </c>
      <c r="B94" s="230" t="s">
        <v>204</v>
      </c>
      <c r="C94" s="220" t="s">
        <v>282</v>
      </c>
      <c r="D94" s="220" t="s">
        <v>208</v>
      </c>
      <c r="E94" s="228" t="s">
        <v>285</v>
      </c>
      <c r="F94" s="227">
        <v>120</v>
      </c>
      <c r="G94" s="224">
        <f>271.6</f>
        <v>271.60000000000002</v>
      </c>
      <c r="H94" s="224">
        <v>285.8</v>
      </c>
      <c r="I94" s="224">
        <v>0</v>
      </c>
    </row>
    <row r="95" spans="1:9" ht="47.25">
      <c r="A95" s="295" t="s">
        <v>286</v>
      </c>
      <c r="B95" s="230" t="s">
        <v>204</v>
      </c>
      <c r="C95" s="237" t="s">
        <v>208</v>
      </c>
      <c r="D95" s="237" t="s">
        <v>207</v>
      </c>
      <c r="E95" s="237"/>
      <c r="F95" s="227"/>
      <c r="G95" s="223">
        <f>G99+G96</f>
        <v>369.4</v>
      </c>
      <c r="H95" s="223">
        <f>H99+H96</f>
        <v>356.4</v>
      </c>
      <c r="I95" s="223">
        <f>I99+I96</f>
        <v>301.39999999999998</v>
      </c>
    </row>
    <row r="96" spans="1:9" ht="31.5">
      <c r="A96" s="246" t="s">
        <v>560</v>
      </c>
      <c r="B96" s="230" t="s">
        <v>204</v>
      </c>
      <c r="C96" s="237" t="s">
        <v>208</v>
      </c>
      <c r="D96" s="237" t="s">
        <v>207</v>
      </c>
      <c r="E96" s="237" t="s">
        <v>502</v>
      </c>
      <c r="F96" s="227"/>
      <c r="G96" s="223">
        <v>26.4</v>
      </c>
      <c r="H96" s="223">
        <v>26.4</v>
      </c>
      <c r="I96" s="223">
        <v>26.4</v>
      </c>
    </row>
    <row r="97" spans="1:9">
      <c r="A97" s="246" t="s">
        <v>561</v>
      </c>
      <c r="B97" s="230" t="s">
        <v>204</v>
      </c>
      <c r="C97" s="237" t="s">
        <v>208</v>
      </c>
      <c r="D97" s="237" t="s">
        <v>207</v>
      </c>
      <c r="E97" s="228" t="s">
        <v>562</v>
      </c>
      <c r="F97" s="227"/>
      <c r="G97" s="222">
        <v>26.4</v>
      </c>
      <c r="H97" s="222">
        <v>35</v>
      </c>
      <c r="I97" s="222">
        <v>40</v>
      </c>
    </row>
    <row r="98" spans="1:9">
      <c r="A98" s="246" t="str">
        <f>$A$97</f>
        <v xml:space="preserve">Непрограмные расходы </v>
      </c>
      <c r="B98" s="230" t="s">
        <v>204</v>
      </c>
      <c r="C98" s="237" t="s">
        <v>208</v>
      </c>
      <c r="D98" s="237" t="s">
        <v>207</v>
      </c>
      <c r="E98" s="228" t="s">
        <v>562</v>
      </c>
      <c r="F98" s="227" t="s">
        <v>228</v>
      </c>
      <c r="G98" s="222">
        <v>26.4</v>
      </c>
      <c r="H98" s="222">
        <v>35</v>
      </c>
      <c r="I98" s="222">
        <v>40</v>
      </c>
    </row>
    <row r="99" spans="1:9">
      <c r="A99" s="232" t="s">
        <v>167</v>
      </c>
      <c r="B99" s="230" t="s">
        <v>204</v>
      </c>
      <c r="C99" s="237" t="s">
        <v>208</v>
      </c>
      <c r="D99" s="237" t="s">
        <v>289</v>
      </c>
      <c r="E99" s="237"/>
      <c r="F99" s="227"/>
      <c r="G99" s="223">
        <f>G100</f>
        <v>343</v>
      </c>
      <c r="H99" s="223">
        <f t="shared" ref="G99:I103" si="19">H100</f>
        <v>330</v>
      </c>
      <c r="I99" s="223">
        <f t="shared" si="19"/>
        <v>275</v>
      </c>
    </row>
    <row r="100" spans="1:9" ht="47.25">
      <c r="A100" s="247" t="s">
        <v>290</v>
      </c>
      <c r="B100" s="237" t="s">
        <v>204</v>
      </c>
      <c r="C100" s="237" t="s">
        <v>208</v>
      </c>
      <c r="D100" s="237" t="s">
        <v>289</v>
      </c>
      <c r="E100" s="237" t="s">
        <v>256</v>
      </c>
      <c r="F100" s="227"/>
      <c r="G100" s="223">
        <f t="shared" si="19"/>
        <v>343</v>
      </c>
      <c r="H100" s="223">
        <f t="shared" si="19"/>
        <v>330</v>
      </c>
      <c r="I100" s="223">
        <f t="shared" si="19"/>
        <v>275</v>
      </c>
    </row>
    <row r="101" spans="1:9" ht="141.75">
      <c r="A101" s="247" t="s">
        <v>288</v>
      </c>
      <c r="B101" s="230" t="s">
        <v>204</v>
      </c>
      <c r="C101" s="237" t="s">
        <v>208</v>
      </c>
      <c r="D101" s="237" t="s">
        <v>289</v>
      </c>
      <c r="E101" s="237" t="s">
        <v>502</v>
      </c>
      <c r="F101" s="227"/>
      <c r="G101" s="223">
        <f t="shared" si="19"/>
        <v>343</v>
      </c>
      <c r="H101" s="223">
        <f t="shared" si="19"/>
        <v>330</v>
      </c>
      <c r="I101" s="223">
        <f t="shared" si="19"/>
        <v>275</v>
      </c>
    </row>
    <row r="102" spans="1:9" ht="47.25">
      <c r="A102" s="296" t="s">
        <v>291</v>
      </c>
      <c r="B102" s="228" t="s">
        <v>204</v>
      </c>
      <c r="C102" s="228" t="s">
        <v>208</v>
      </c>
      <c r="D102" s="228" t="s">
        <v>289</v>
      </c>
      <c r="E102" s="228" t="s">
        <v>503</v>
      </c>
      <c r="F102" s="227"/>
      <c r="G102" s="222">
        <f t="shared" si="19"/>
        <v>343</v>
      </c>
      <c r="H102" s="222">
        <f t="shared" si="19"/>
        <v>330</v>
      </c>
      <c r="I102" s="222">
        <f t="shared" si="19"/>
        <v>275</v>
      </c>
    </row>
    <row r="103" spans="1:9" ht="47.25">
      <c r="A103" s="296" t="s">
        <v>292</v>
      </c>
      <c r="B103" s="220" t="s">
        <v>204</v>
      </c>
      <c r="C103" s="228" t="s">
        <v>208</v>
      </c>
      <c r="D103" s="228" t="s">
        <v>289</v>
      </c>
      <c r="E103" s="228" t="s">
        <v>504</v>
      </c>
      <c r="F103" s="227"/>
      <c r="G103" s="222">
        <f t="shared" si="19"/>
        <v>343</v>
      </c>
      <c r="H103" s="222">
        <f t="shared" si="19"/>
        <v>330</v>
      </c>
      <c r="I103" s="222">
        <f t="shared" si="19"/>
        <v>275</v>
      </c>
    </row>
    <row r="104" spans="1:9" ht="47.25">
      <c r="A104" s="221" t="s">
        <v>215</v>
      </c>
      <c r="B104" s="220" t="s">
        <v>204</v>
      </c>
      <c r="C104" s="228" t="s">
        <v>208</v>
      </c>
      <c r="D104" s="228" t="s">
        <v>289</v>
      </c>
      <c r="E104" s="228" t="s">
        <v>504</v>
      </c>
      <c r="F104" s="227" t="s">
        <v>228</v>
      </c>
      <c r="G104" s="222">
        <v>343</v>
      </c>
      <c r="H104" s="222">
        <v>330</v>
      </c>
      <c r="I104" s="222">
        <v>275</v>
      </c>
    </row>
    <row r="105" spans="1:9">
      <c r="A105" s="295" t="s">
        <v>293</v>
      </c>
      <c r="B105" s="220" t="s">
        <v>204</v>
      </c>
      <c r="C105" s="230" t="s">
        <v>218</v>
      </c>
      <c r="D105" s="230" t="s">
        <v>207</v>
      </c>
      <c r="E105" s="237"/>
      <c r="F105" s="227"/>
      <c r="G105" s="223">
        <f>G106+G128</f>
        <v>2390.4</v>
      </c>
      <c r="H105" s="223">
        <f t="shared" ref="H105:I105" si="20">H106+H128</f>
        <v>2429.4</v>
      </c>
      <c r="I105" s="223">
        <f t="shared" si="20"/>
        <v>2596.5</v>
      </c>
    </row>
    <row r="106" spans="1:9">
      <c r="A106" s="247" t="s">
        <v>294</v>
      </c>
      <c r="B106" s="237" t="s">
        <v>204</v>
      </c>
      <c r="C106" s="230" t="s">
        <v>218</v>
      </c>
      <c r="D106" s="230" t="s">
        <v>287</v>
      </c>
      <c r="E106" s="228"/>
      <c r="F106" s="227"/>
      <c r="G106" s="223">
        <f>G107+G124</f>
        <v>2265.4</v>
      </c>
      <c r="H106" s="223">
        <f t="shared" ref="H106:I106" si="21">H107+H124</f>
        <v>2299.4</v>
      </c>
      <c r="I106" s="223">
        <f t="shared" si="21"/>
        <v>2456.5</v>
      </c>
    </row>
    <row r="107" spans="1:9" ht="126">
      <c r="A107" s="247" t="s">
        <v>295</v>
      </c>
      <c r="B107" s="230" t="s">
        <v>204</v>
      </c>
      <c r="C107" s="230" t="s">
        <v>218</v>
      </c>
      <c r="D107" s="230" t="s">
        <v>287</v>
      </c>
      <c r="E107" s="237" t="s">
        <v>296</v>
      </c>
      <c r="F107" s="227"/>
      <c r="G107" s="223">
        <f>G108+G112+G116+G120</f>
        <v>1650</v>
      </c>
      <c r="H107" s="223">
        <f t="shared" ref="H107:I107" si="22">H108+H112+H116+H120</f>
        <v>2000</v>
      </c>
      <c r="I107" s="223">
        <f t="shared" si="22"/>
        <v>2000</v>
      </c>
    </row>
    <row r="108" spans="1:9" ht="47.25">
      <c r="A108" s="247" t="s">
        <v>297</v>
      </c>
      <c r="B108" s="230" t="s">
        <v>204</v>
      </c>
      <c r="C108" s="230" t="s">
        <v>218</v>
      </c>
      <c r="D108" s="230" t="s">
        <v>287</v>
      </c>
      <c r="E108" s="237" t="s">
        <v>298</v>
      </c>
      <c r="F108" s="227"/>
      <c r="G108" s="223">
        <f>G111</f>
        <v>750</v>
      </c>
      <c r="H108" s="223">
        <f>H111</f>
        <v>800</v>
      </c>
      <c r="I108" s="223">
        <f>I111</f>
        <v>800</v>
      </c>
    </row>
    <row r="109" spans="1:9" ht="63">
      <c r="A109" s="238" t="s">
        <v>299</v>
      </c>
      <c r="B109" s="220" t="s">
        <v>204</v>
      </c>
      <c r="C109" s="220" t="s">
        <v>218</v>
      </c>
      <c r="D109" s="220" t="s">
        <v>287</v>
      </c>
      <c r="E109" s="228" t="s">
        <v>300</v>
      </c>
      <c r="F109" s="227"/>
      <c r="G109" s="222">
        <f t="shared" ref="G109:I110" si="23">G110</f>
        <v>750</v>
      </c>
      <c r="H109" s="222">
        <f t="shared" si="23"/>
        <v>800</v>
      </c>
      <c r="I109" s="222">
        <f t="shared" si="23"/>
        <v>800</v>
      </c>
    </row>
    <row r="110" spans="1:9" ht="63">
      <c r="A110" s="238" t="s">
        <v>301</v>
      </c>
      <c r="B110" s="237" t="s">
        <v>204</v>
      </c>
      <c r="C110" s="220" t="s">
        <v>218</v>
      </c>
      <c r="D110" s="220" t="s">
        <v>287</v>
      </c>
      <c r="E110" s="228" t="s">
        <v>302</v>
      </c>
      <c r="F110" s="227"/>
      <c r="G110" s="222">
        <f t="shared" si="23"/>
        <v>750</v>
      </c>
      <c r="H110" s="222">
        <f t="shared" si="23"/>
        <v>800</v>
      </c>
      <c r="I110" s="222">
        <f t="shared" si="23"/>
        <v>800</v>
      </c>
    </row>
    <row r="111" spans="1:9" ht="47.25">
      <c r="A111" s="221" t="s">
        <v>215</v>
      </c>
      <c r="B111" s="230" t="s">
        <v>204</v>
      </c>
      <c r="C111" s="220" t="s">
        <v>218</v>
      </c>
      <c r="D111" s="220" t="s">
        <v>287</v>
      </c>
      <c r="E111" s="228" t="s">
        <v>302</v>
      </c>
      <c r="F111" s="227" t="s">
        <v>228</v>
      </c>
      <c r="G111" s="222">
        <v>750</v>
      </c>
      <c r="H111" s="222">
        <v>800</v>
      </c>
      <c r="I111" s="222">
        <v>800</v>
      </c>
    </row>
    <row r="112" spans="1:9" ht="47.25">
      <c r="A112" s="245" t="s">
        <v>47</v>
      </c>
      <c r="B112" s="230" t="s">
        <v>204</v>
      </c>
      <c r="C112" s="230" t="s">
        <v>218</v>
      </c>
      <c r="D112" s="230" t="s">
        <v>287</v>
      </c>
      <c r="E112" s="237" t="s">
        <v>304</v>
      </c>
      <c r="F112" s="227"/>
      <c r="G112" s="223">
        <v>500</v>
      </c>
      <c r="H112" s="223">
        <f>H113</f>
        <v>600</v>
      </c>
      <c r="I112" s="223">
        <f>I113</f>
        <v>600</v>
      </c>
    </row>
    <row r="113" spans="1:10" ht="31.5">
      <c r="A113" s="221" t="s">
        <v>3</v>
      </c>
      <c r="B113" s="230" t="s">
        <v>204</v>
      </c>
      <c r="C113" s="220" t="s">
        <v>218</v>
      </c>
      <c r="D113" s="220" t="s">
        <v>287</v>
      </c>
      <c r="E113" s="228" t="s">
        <v>306</v>
      </c>
      <c r="F113" s="227"/>
      <c r="G113" s="222">
        <f>G114</f>
        <v>500</v>
      </c>
      <c r="H113" s="224">
        <v>600</v>
      </c>
      <c r="I113" s="224">
        <v>600</v>
      </c>
    </row>
    <row r="114" spans="1:10" ht="31.5">
      <c r="A114" s="221" t="s">
        <v>308</v>
      </c>
      <c r="B114" s="220" t="s">
        <v>204</v>
      </c>
      <c r="C114" s="220" t="s">
        <v>218</v>
      </c>
      <c r="D114" s="220" t="s">
        <v>287</v>
      </c>
      <c r="E114" s="228" t="s">
        <v>307</v>
      </c>
      <c r="F114" s="227"/>
      <c r="G114" s="222">
        <f>G115</f>
        <v>500</v>
      </c>
      <c r="H114" s="224">
        <v>600</v>
      </c>
      <c r="I114" s="224">
        <v>600</v>
      </c>
    </row>
    <row r="115" spans="1:10" ht="47.25">
      <c r="A115" s="221" t="s">
        <v>215</v>
      </c>
      <c r="B115" s="237" t="s">
        <v>204</v>
      </c>
      <c r="C115" s="220" t="s">
        <v>218</v>
      </c>
      <c r="D115" s="220" t="s">
        <v>287</v>
      </c>
      <c r="E115" s="228" t="s">
        <v>307</v>
      </c>
      <c r="F115" s="227" t="s">
        <v>228</v>
      </c>
      <c r="G115" s="222">
        <v>500</v>
      </c>
      <c r="H115" s="224">
        <v>600</v>
      </c>
      <c r="I115" s="224">
        <v>600</v>
      </c>
    </row>
    <row r="116" spans="1:10" ht="47.25">
      <c r="A116" s="247" t="s">
        <v>310</v>
      </c>
      <c r="B116" s="230" t="s">
        <v>204</v>
      </c>
      <c r="C116" s="230" t="s">
        <v>218</v>
      </c>
      <c r="D116" s="230" t="s">
        <v>287</v>
      </c>
      <c r="E116" s="237" t="s">
        <v>311</v>
      </c>
      <c r="F116" s="227"/>
      <c r="G116" s="223">
        <f>G119</f>
        <v>350</v>
      </c>
      <c r="H116" s="223">
        <f t="shared" ref="H116:I118" si="24">H117</f>
        <v>500</v>
      </c>
      <c r="I116" s="223">
        <f t="shared" si="24"/>
        <v>500</v>
      </c>
    </row>
    <row r="117" spans="1:10" ht="63">
      <c r="A117" s="238" t="s">
        <v>312</v>
      </c>
      <c r="B117" s="220" t="s">
        <v>204</v>
      </c>
      <c r="C117" s="220" t="s">
        <v>218</v>
      </c>
      <c r="D117" s="220" t="s">
        <v>287</v>
      </c>
      <c r="E117" s="228" t="s">
        <v>313</v>
      </c>
      <c r="F117" s="227"/>
      <c r="G117" s="222">
        <f>G118</f>
        <v>350</v>
      </c>
      <c r="H117" s="222">
        <f t="shared" si="24"/>
        <v>500</v>
      </c>
      <c r="I117" s="222">
        <f t="shared" si="24"/>
        <v>500</v>
      </c>
    </row>
    <row r="118" spans="1:10" ht="47.25">
      <c r="A118" s="238" t="s">
        <v>314</v>
      </c>
      <c r="B118" s="237" t="s">
        <v>204</v>
      </c>
      <c r="C118" s="220" t="s">
        <v>218</v>
      </c>
      <c r="D118" s="220" t="s">
        <v>287</v>
      </c>
      <c r="E118" s="228" t="s">
        <v>315</v>
      </c>
      <c r="F118" s="227"/>
      <c r="G118" s="222">
        <f>G119</f>
        <v>350</v>
      </c>
      <c r="H118" s="222">
        <f t="shared" si="24"/>
        <v>500</v>
      </c>
      <c r="I118" s="222">
        <f t="shared" si="24"/>
        <v>500</v>
      </c>
    </row>
    <row r="119" spans="1:10" ht="47.25">
      <c r="A119" s="221" t="s">
        <v>215</v>
      </c>
      <c r="B119" s="230" t="s">
        <v>204</v>
      </c>
      <c r="C119" s="220" t="s">
        <v>218</v>
      </c>
      <c r="D119" s="220" t="s">
        <v>287</v>
      </c>
      <c r="E119" s="228" t="s">
        <v>315</v>
      </c>
      <c r="F119" s="227" t="s">
        <v>228</v>
      </c>
      <c r="G119" s="222">
        <v>350</v>
      </c>
      <c r="H119" s="222">
        <v>500</v>
      </c>
      <c r="I119" s="222">
        <v>500</v>
      </c>
    </row>
    <row r="120" spans="1:10" s="70" customFormat="1" ht="63">
      <c r="A120" s="247" t="s">
        <v>303</v>
      </c>
      <c r="B120" s="230" t="s">
        <v>204</v>
      </c>
      <c r="C120" s="230" t="s">
        <v>218</v>
      </c>
      <c r="D120" s="230" t="s">
        <v>287</v>
      </c>
      <c r="E120" s="237" t="s">
        <v>483</v>
      </c>
      <c r="F120" s="227"/>
      <c r="G120" s="223">
        <v>50</v>
      </c>
      <c r="H120" s="223">
        <f>H121</f>
        <v>100</v>
      </c>
      <c r="I120" s="223">
        <f>I121</f>
        <v>100</v>
      </c>
    </row>
    <row r="121" spans="1:10" ht="78.75">
      <c r="A121" s="238" t="s">
        <v>305</v>
      </c>
      <c r="B121" s="237" t="s">
        <v>204</v>
      </c>
      <c r="C121" s="220" t="s">
        <v>218</v>
      </c>
      <c r="D121" s="220" t="s">
        <v>287</v>
      </c>
      <c r="E121" s="228" t="s">
        <v>484</v>
      </c>
      <c r="F121" s="227"/>
      <c r="G121" s="222">
        <f t="shared" ref="G121:I122" si="25">G122</f>
        <v>50</v>
      </c>
      <c r="H121" s="222">
        <f t="shared" si="25"/>
        <v>100</v>
      </c>
      <c r="I121" s="222">
        <f t="shared" si="25"/>
        <v>100</v>
      </c>
    </row>
    <row r="122" spans="1:10" ht="63">
      <c r="A122" s="238" t="s">
        <v>61</v>
      </c>
      <c r="B122" s="230" t="s">
        <v>204</v>
      </c>
      <c r="C122" s="220" t="s">
        <v>218</v>
      </c>
      <c r="D122" s="220" t="s">
        <v>287</v>
      </c>
      <c r="E122" s="228" t="s">
        <v>485</v>
      </c>
      <c r="F122" s="227"/>
      <c r="G122" s="222">
        <f t="shared" si="25"/>
        <v>50</v>
      </c>
      <c r="H122" s="222">
        <f t="shared" si="25"/>
        <v>100</v>
      </c>
      <c r="I122" s="222">
        <f t="shared" si="25"/>
        <v>100</v>
      </c>
    </row>
    <row r="123" spans="1:10" ht="47.25">
      <c r="A123" s="221" t="s">
        <v>215</v>
      </c>
      <c r="B123" s="220" t="s">
        <v>204</v>
      </c>
      <c r="C123" s="220" t="s">
        <v>218</v>
      </c>
      <c r="D123" s="220" t="s">
        <v>287</v>
      </c>
      <c r="E123" s="228" t="s">
        <v>485</v>
      </c>
      <c r="F123" s="227" t="s">
        <v>228</v>
      </c>
      <c r="G123" s="222">
        <v>50</v>
      </c>
      <c r="H123" s="222">
        <v>100</v>
      </c>
      <c r="I123" s="222">
        <v>100</v>
      </c>
    </row>
    <row r="124" spans="1:10" ht="78.75">
      <c r="A124" s="297" t="s">
        <v>564</v>
      </c>
      <c r="B124" s="261" t="s">
        <v>204</v>
      </c>
      <c r="C124" s="261" t="s">
        <v>218</v>
      </c>
      <c r="D124" s="261" t="s">
        <v>287</v>
      </c>
      <c r="E124" s="304" t="s">
        <v>572</v>
      </c>
      <c r="F124" s="299"/>
      <c r="G124" s="234">
        <v>615.4</v>
      </c>
      <c r="H124" s="234">
        <v>299.39999999999998</v>
      </c>
      <c r="I124" s="234">
        <v>456.5</v>
      </c>
      <c r="J124" s="300"/>
    </row>
    <row r="125" spans="1:10" ht="44.25" customHeight="1">
      <c r="A125" s="319" t="s">
        <v>582</v>
      </c>
      <c r="B125" s="261" t="s">
        <v>204</v>
      </c>
      <c r="C125" s="261" t="s">
        <v>218</v>
      </c>
      <c r="D125" s="261" t="s">
        <v>287</v>
      </c>
      <c r="E125" s="306" t="s">
        <v>573</v>
      </c>
      <c r="F125" s="299"/>
      <c r="G125" s="236">
        <v>615.4</v>
      </c>
      <c r="H125" s="236">
        <v>299.39999999999998</v>
      </c>
      <c r="I125" s="236">
        <v>456.5</v>
      </c>
    </row>
    <row r="126" spans="1:10" ht="204.75" customHeight="1">
      <c r="A126" s="316" t="s">
        <v>578</v>
      </c>
      <c r="B126" s="261" t="s">
        <v>204</v>
      </c>
      <c r="C126" s="261" t="s">
        <v>218</v>
      </c>
      <c r="D126" s="261" t="s">
        <v>287</v>
      </c>
      <c r="E126" s="306" t="s">
        <v>574</v>
      </c>
      <c r="F126" s="299"/>
      <c r="G126" s="236">
        <v>615.4</v>
      </c>
      <c r="H126" s="236">
        <v>299.39999999999998</v>
      </c>
      <c r="I126" s="236">
        <v>456.5</v>
      </c>
    </row>
    <row r="127" spans="1:10" ht="51" customHeight="1">
      <c r="A127" s="260" t="s">
        <v>215</v>
      </c>
      <c r="B127" s="261" t="s">
        <v>204</v>
      </c>
      <c r="C127" s="261" t="s">
        <v>218</v>
      </c>
      <c r="D127" s="261" t="s">
        <v>287</v>
      </c>
      <c r="E127" s="306" t="s">
        <v>574</v>
      </c>
      <c r="F127" s="262" t="s">
        <v>228</v>
      </c>
      <c r="G127" s="236">
        <v>615.4</v>
      </c>
      <c r="H127" s="236">
        <v>299.39999999999998</v>
      </c>
      <c r="I127" s="236">
        <v>456.5</v>
      </c>
    </row>
    <row r="128" spans="1:10" ht="31.5">
      <c r="A128" s="247" t="s">
        <v>171</v>
      </c>
      <c r="B128" s="237" t="s">
        <v>204</v>
      </c>
      <c r="C128" s="230" t="s">
        <v>218</v>
      </c>
      <c r="D128" s="230" t="s">
        <v>320</v>
      </c>
      <c r="E128" s="237"/>
      <c r="F128" s="227"/>
      <c r="G128" s="223">
        <f>G133+G137</f>
        <v>125</v>
      </c>
      <c r="H128" s="223">
        <f>H133+H137</f>
        <v>130</v>
      </c>
      <c r="I128" s="223">
        <f>I133+I137</f>
        <v>140</v>
      </c>
    </row>
    <row r="129" spans="1:9" ht="78.75">
      <c r="A129" s="247" t="s">
        <v>321</v>
      </c>
      <c r="B129" s="230" t="s">
        <v>204</v>
      </c>
      <c r="C129" s="237" t="s">
        <v>218</v>
      </c>
      <c r="D129" s="237" t="s">
        <v>320</v>
      </c>
      <c r="E129" s="237" t="s">
        <v>269</v>
      </c>
      <c r="F129" s="227"/>
      <c r="G129" s="223">
        <f t="shared" ref="G129:I130" si="26">G130</f>
        <v>115</v>
      </c>
      <c r="H129" s="223">
        <f t="shared" si="26"/>
        <v>120</v>
      </c>
      <c r="I129" s="223">
        <f t="shared" si="26"/>
        <v>130</v>
      </c>
    </row>
    <row r="130" spans="1:9" ht="126">
      <c r="A130" s="247" t="s">
        <v>322</v>
      </c>
      <c r="B130" s="230" t="s">
        <v>204</v>
      </c>
      <c r="C130" s="237" t="s">
        <v>218</v>
      </c>
      <c r="D130" s="237" t="s">
        <v>320</v>
      </c>
      <c r="E130" s="237" t="s">
        <v>323</v>
      </c>
      <c r="F130" s="227"/>
      <c r="G130" s="222">
        <f t="shared" si="26"/>
        <v>115</v>
      </c>
      <c r="H130" s="222">
        <f t="shared" si="26"/>
        <v>120</v>
      </c>
      <c r="I130" s="222">
        <f t="shared" si="26"/>
        <v>130</v>
      </c>
    </row>
    <row r="131" spans="1:9" ht="264.75" customHeight="1">
      <c r="A131" s="221" t="s">
        <v>324</v>
      </c>
      <c r="B131" s="220" t="s">
        <v>204</v>
      </c>
      <c r="C131" s="228" t="s">
        <v>218</v>
      </c>
      <c r="D131" s="228" t="s">
        <v>320</v>
      </c>
      <c r="E131" s="228" t="s">
        <v>325</v>
      </c>
      <c r="F131" s="227"/>
      <c r="G131" s="222">
        <f>G133</f>
        <v>115</v>
      </c>
      <c r="H131" s="222">
        <f>H133</f>
        <v>120</v>
      </c>
      <c r="I131" s="222">
        <f>I133</f>
        <v>130</v>
      </c>
    </row>
    <row r="132" spans="1:9" ht="203.25" customHeight="1">
      <c r="A132" s="221" t="s">
        <v>62</v>
      </c>
      <c r="B132" s="237" t="s">
        <v>204</v>
      </c>
      <c r="C132" s="228" t="s">
        <v>218</v>
      </c>
      <c r="D132" s="228" t="s">
        <v>320</v>
      </c>
      <c r="E132" s="228" t="s">
        <v>326</v>
      </c>
      <c r="F132" s="227"/>
      <c r="G132" s="222">
        <f>G133</f>
        <v>115</v>
      </c>
      <c r="H132" s="222">
        <f>H133</f>
        <v>120</v>
      </c>
      <c r="I132" s="222">
        <f>I133</f>
        <v>130</v>
      </c>
    </row>
    <row r="133" spans="1:9" ht="47.25">
      <c r="A133" s="221" t="s">
        <v>215</v>
      </c>
      <c r="B133" s="230" t="s">
        <v>204</v>
      </c>
      <c r="C133" s="228" t="s">
        <v>218</v>
      </c>
      <c r="D133" s="228" t="s">
        <v>320</v>
      </c>
      <c r="E133" s="228" t="s">
        <v>326</v>
      </c>
      <c r="F133" s="227" t="s">
        <v>228</v>
      </c>
      <c r="G133" s="222">
        <v>115</v>
      </c>
      <c r="H133" s="222">
        <v>120</v>
      </c>
      <c r="I133" s="222">
        <v>130</v>
      </c>
    </row>
    <row r="134" spans="1:9" ht="63">
      <c r="A134" s="245" t="s">
        <v>327</v>
      </c>
      <c r="B134" s="230" t="s">
        <v>204</v>
      </c>
      <c r="C134" s="237" t="s">
        <v>218</v>
      </c>
      <c r="D134" s="237" t="s">
        <v>320</v>
      </c>
      <c r="E134" s="301" t="s">
        <v>328</v>
      </c>
      <c r="F134" s="227"/>
      <c r="G134" s="223">
        <f t="shared" ref="G134:I136" si="27">G135</f>
        <v>10</v>
      </c>
      <c r="H134" s="223">
        <f t="shared" si="27"/>
        <v>10</v>
      </c>
      <c r="I134" s="223">
        <f t="shared" si="27"/>
        <v>10</v>
      </c>
    </row>
    <row r="135" spans="1:9" ht="63">
      <c r="A135" s="238" t="s">
        <v>329</v>
      </c>
      <c r="B135" s="230" t="s">
        <v>204</v>
      </c>
      <c r="C135" s="228" t="s">
        <v>218</v>
      </c>
      <c r="D135" s="228" t="s">
        <v>320</v>
      </c>
      <c r="E135" s="302" t="s">
        <v>330</v>
      </c>
      <c r="F135" s="227"/>
      <c r="G135" s="222">
        <f t="shared" si="27"/>
        <v>10</v>
      </c>
      <c r="H135" s="222">
        <f t="shared" si="27"/>
        <v>10</v>
      </c>
      <c r="I135" s="222">
        <f t="shared" si="27"/>
        <v>10</v>
      </c>
    </row>
    <row r="136" spans="1:9" ht="47.25">
      <c r="A136" s="238" t="s">
        <v>331</v>
      </c>
      <c r="B136" s="220" t="s">
        <v>204</v>
      </c>
      <c r="C136" s="228" t="s">
        <v>218</v>
      </c>
      <c r="D136" s="228" t="s">
        <v>320</v>
      </c>
      <c r="E136" s="302" t="s">
        <v>332</v>
      </c>
      <c r="F136" s="227"/>
      <c r="G136" s="222">
        <f t="shared" si="27"/>
        <v>10</v>
      </c>
      <c r="H136" s="222">
        <f t="shared" si="27"/>
        <v>10</v>
      </c>
      <c r="I136" s="222">
        <f t="shared" si="27"/>
        <v>10</v>
      </c>
    </row>
    <row r="137" spans="1:9" ht="47.25">
      <c r="A137" s="221" t="s">
        <v>215</v>
      </c>
      <c r="B137" s="237" t="s">
        <v>204</v>
      </c>
      <c r="C137" s="228" t="s">
        <v>218</v>
      </c>
      <c r="D137" s="228" t="s">
        <v>320</v>
      </c>
      <c r="E137" s="302" t="s">
        <v>332</v>
      </c>
      <c r="F137" s="227" t="s">
        <v>228</v>
      </c>
      <c r="G137" s="222">
        <v>10</v>
      </c>
      <c r="H137" s="222">
        <v>10</v>
      </c>
      <c r="I137" s="222">
        <v>10</v>
      </c>
    </row>
    <row r="138" spans="1:9" ht="31.5">
      <c r="A138" s="71" t="s">
        <v>333</v>
      </c>
      <c r="B138" s="217" t="s">
        <v>204</v>
      </c>
      <c r="C138" s="217" t="s">
        <v>334</v>
      </c>
      <c r="D138" s="217" t="s">
        <v>207</v>
      </c>
      <c r="E138" s="269"/>
      <c r="F138" s="75"/>
      <c r="G138" s="57">
        <f>G139+G160+G179</f>
        <v>20075.700000000004</v>
      </c>
      <c r="H138" s="57">
        <f t="shared" ref="H138:I138" si="28">H139+H160+H179</f>
        <v>6101.2</v>
      </c>
      <c r="I138" s="57">
        <f t="shared" si="28"/>
        <v>5578.9</v>
      </c>
    </row>
    <row r="139" spans="1:9">
      <c r="A139" s="247" t="s">
        <v>174</v>
      </c>
      <c r="B139" s="230" t="s">
        <v>204</v>
      </c>
      <c r="C139" s="230" t="s">
        <v>334</v>
      </c>
      <c r="D139" s="230" t="s">
        <v>206</v>
      </c>
      <c r="E139" s="237"/>
      <c r="F139" s="227"/>
      <c r="G139" s="223">
        <f>G140+G145+G150+G155</f>
        <v>1231.9000000000001</v>
      </c>
      <c r="H139" s="223">
        <f t="shared" ref="H139:I139" si="29">H140+H145+H150+H155</f>
        <v>1231.9000000000001</v>
      </c>
      <c r="I139" s="223">
        <f t="shared" si="29"/>
        <v>1231.9000000000001</v>
      </c>
    </row>
    <row r="140" spans="1:9" ht="31.5">
      <c r="A140" s="246" t="s">
        <v>241</v>
      </c>
      <c r="B140" s="220" t="s">
        <v>204</v>
      </c>
      <c r="C140" s="220" t="s">
        <v>334</v>
      </c>
      <c r="D140" s="220" t="s">
        <v>206</v>
      </c>
      <c r="E140" s="228" t="s">
        <v>242</v>
      </c>
      <c r="F140" s="227"/>
      <c r="G140" s="223">
        <f t="shared" ref="G140:I143" si="30">G141</f>
        <v>471.9</v>
      </c>
      <c r="H140" s="223">
        <f t="shared" si="30"/>
        <v>471.9</v>
      </c>
      <c r="I140" s="223">
        <f t="shared" si="30"/>
        <v>471.9</v>
      </c>
    </row>
    <row r="141" spans="1:9">
      <c r="A141" s="246" t="s">
        <v>243</v>
      </c>
      <c r="B141" s="237" t="s">
        <v>204</v>
      </c>
      <c r="C141" s="220" t="s">
        <v>334</v>
      </c>
      <c r="D141" s="220" t="s">
        <v>206</v>
      </c>
      <c r="E141" s="228" t="s">
        <v>244</v>
      </c>
      <c r="F141" s="227"/>
      <c r="G141" s="222">
        <f t="shared" si="30"/>
        <v>471.9</v>
      </c>
      <c r="H141" s="222">
        <f t="shared" si="30"/>
        <v>471.9</v>
      </c>
      <c r="I141" s="222">
        <f t="shared" si="30"/>
        <v>471.9</v>
      </c>
    </row>
    <row r="142" spans="1:9">
      <c r="A142" s="246" t="s">
        <v>243</v>
      </c>
      <c r="B142" s="230" t="s">
        <v>204</v>
      </c>
      <c r="C142" s="220" t="s">
        <v>334</v>
      </c>
      <c r="D142" s="220" t="s">
        <v>206</v>
      </c>
      <c r="E142" s="228" t="s">
        <v>245</v>
      </c>
      <c r="F142" s="227"/>
      <c r="G142" s="222">
        <f t="shared" si="30"/>
        <v>471.9</v>
      </c>
      <c r="H142" s="222">
        <f t="shared" si="30"/>
        <v>471.9</v>
      </c>
      <c r="I142" s="222">
        <f t="shared" si="30"/>
        <v>471.9</v>
      </c>
    </row>
    <row r="143" spans="1:9" ht="94.5">
      <c r="A143" s="246" t="s">
        <v>74</v>
      </c>
      <c r="B143" s="230" t="s">
        <v>204</v>
      </c>
      <c r="C143" s="220" t="s">
        <v>334</v>
      </c>
      <c r="D143" s="220" t="s">
        <v>206</v>
      </c>
      <c r="E143" s="228" t="s">
        <v>335</v>
      </c>
      <c r="F143" s="227"/>
      <c r="G143" s="222">
        <f t="shared" si="30"/>
        <v>471.9</v>
      </c>
      <c r="H143" s="222">
        <f t="shared" si="30"/>
        <v>471.9</v>
      </c>
      <c r="I143" s="222">
        <f t="shared" si="30"/>
        <v>471.9</v>
      </c>
    </row>
    <row r="144" spans="1:9" ht="47.25">
      <c r="A144" s="246" t="s">
        <v>336</v>
      </c>
      <c r="B144" s="220" t="s">
        <v>204</v>
      </c>
      <c r="C144" s="220" t="s">
        <v>334</v>
      </c>
      <c r="D144" s="220" t="s">
        <v>206</v>
      </c>
      <c r="E144" s="228" t="s">
        <v>335</v>
      </c>
      <c r="F144" s="227" t="s">
        <v>228</v>
      </c>
      <c r="G144" s="222">
        <v>471.9</v>
      </c>
      <c r="H144" s="222">
        <v>471.9</v>
      </c>
      <c r="I144" s="222">
        <v>471.9</v>
      </c>
    </row>
    <row r="145" spans="1:9" ht="64.5" customHeight="1">
      <c r="A145" s="246" t="s">
        <v>241</v>
      </c>
      <c r="B145" s="237" t="s">
        <v>204</v>
      </c>
      <c r="C145" s="220" t="s">
        <v>334</v>
      </c>
      <c r="D145" s="220" t="s">
        <v>206</v>
      </c>
      <c r="E145" s="228" t="s">
        <v>242</v>
      </c>
      <c r="F145" s="227"/>
      <c r="G145" s="223">
        <f>G146</f>
        <v>20</v>
      </c>
      <c r="H145" s="244">
        <v>20</v>
      </c>
      <c r="I145" s="244">
        <v>20</v>
      </c>
    </row>
    <row r="146" spans="1:9">
      <c r="A146" s="246" t="s">
        <v>243</v>
      </c>
      <c r="B146" s="230" t="s">
        <v>204</v>
      </c>
      <c r="C146" s="220" t="s">
        <v>334</v>
      </c>
      <c r="D146" s="220" t="s">
        <v>206</v>
      </c>
      <c r="E146" s="228" t="s">
        <v>244</v>
      </c>
      <c r="F146" s="227"/>
      <c r="G146" s="222">
        <v>20</v>
      </c>
      <c r="H146" s="224">
        <v>20</v>
      </c>
      <c r="I146" s="224">
        <v>20</v>
      </c>
    </row>
    <row r="147" spans="1:9">
      <c r="A147" s="246" t="s">
        <v>243</v>
      </c>
      <c r="B147" s="239" t="s">
        <v>204</v>
      </c>
      <c r="C147" s="239" t="s">
        <v>334</v>
      </c>
      <c r="D147" s="239" t="s">
        <v>206</v>
      </c>
      <c r="E147" s="228" t="s">
        <v>245</v>
      </c>
      <c r="F147" s="294"/>
      <c r="G147" s="222">
        <v>20</v>
      </c>
      <c r="H147" s="222">
        <v>20</v>
      </c>
      <c r="I147" s="224">
        <v>20</v>
      </c>
    </row>
    <row r="148" spans="1:9" ht="47.25">
      <c r="A148" s="246" t="s">
        <v>339</v>
      </c>
      <c r="B148" s="220" t="s">
        <v>204</v>
      </c>
      <c r="C148" s="220" t="s">
        <v>334</v>
      </c>
      <c r="D148" s="220" t="s">
        <v>206</v>
      </c>
      <c r="E148" s="228" t="s">
        <v>340</v>
      </c>
      <c r="F148" s="227"/>
      <c r="G148" s="222">
        <v>20</v>
      </c>
      <c r="H148" s="222">
        <v>20</v>
      </c>
      <c r="I148" s="222">
        <v>20</v>
      </c>
    </row>
    <row r="149" spans="1:9" ht="47.25">
      <c r="A149" s="221" t="s">
        <v>215</v>
      </c>
      <c r="B149" s="237" t="s">
        <v>204</v>
      </c>
      <c r="C149" s="220" t="s">
        <v>334</v>
      </c>
      <c r="D149" s="220" t="s">
        <v>206</v>
      </c>
      <c r="E149" s="228" t="s">
        <v>340</v>
      </c>
      <c r="F149" s="227" t="s">
        <v>228</v>
      </c>
      <c r="G149" s="242">
        <v>20</v>
      </c>
      <c r="H149" s="243">
        <v>20</v>
      </c>
      <c r="I149" s="243">
        <v>20</v>
      </c>
    </row>
    <row r="150" spans="1:9" ht="47.25">
      <c r="A150" s="247" t="s">
        <v>241</v>
      </c>
      <c r="B150" s="239" t="s">
        <v>204</v>
      </c>
      <c r="C150" s="239" t="s">
        <v>334</v>
      </c>
      <c r="D150" s="239" t="s">
        <v>206</v>
      </c>
      <c r="E150" s="240" t="s">
        <v>242</v>
      </c>
      <c r="F150" s="248"/>
      <c r="G150" s="241">
        <v>600</v>
      </c>
      <c r="H150" s="249">
        <v>600</v>
      </c>
      <c r="I150" s="249">
        <v>600</v>
      </c>
    </row>
    <row r="151" spans="1:9" ht="52.5" customHeight="1">
      <c r="A151" s="246" t="s">
        <v>243</v>
      </c>
      <c r="B151" s="230" t="s">
        <v>204</v>
      </c>
      <c r="C151" s="220" t="s">
        <v>334</v>
      </c>
      <c r="D151" s="220" t="s">
        <v>206</v>
      </c>
      <c r="E151" s="228" t="s">
        <v>244</v>
      </c>
      <c r="F151" s="227"/>
      <c r="G151" s="242">
        <v>600</v>
      </c>
      <c r="H151" s="243">
        <v>600</v>
      </c>
      <c r="I151" s="243">
        <v>600</v>
      </c>
    </row>
    <row r="152" spans="1:9" ht="48" customHeight="1">
      <c r="A152" s="246" t="s">
        <v>243</v>
      </c>
      <c r="B152" s="230" t="s">
        <v>204</v>
      </c>
      <c r="C152" s="220" t="s">
        <v>334</v>
      </c>
      <c r="D152" s="220" t="s">
        <v>206</v>
      </c>
      <c r="E152" s="228" t="s">
        <v>252</v>
      </c>
      <c r="F152" s="227"/>
      <c r="G152" s="242">
        <v>600</v>
      </c>
      <c r="H152" s="243">
        <v>600</v>
      </c>
      <c r="I152" s="243">
        <v>600</v>
      </c>
    </row>
    <row r="153" spans="1:9" ht="31.5">
      <c r="A153" s="246" t="s">
        <v>96</v>
      </c>
      <c r="B153" s="220" t="s">
        <v>204</v>
      </c>
      <c r="C153" s="220" t="s">
        <v>334</v>
      </c>
      <c r="D153" s="220" t="s">
        <v>206</v>
      </c>
      <c r="E153" s="228" t="s">
        <v>97</v>
      </c>
      <c r="F153" s="227" t="s">
        <v>228</v>
      </c>
      <c r="G153" s="242">
        <v>600</v>
      </c>
      <c r="H153" s="243">
        <v>600</v>
      </c>
      <c r="I153" s="243">
        <v>600</v>
      </c>
    </row>
    <row r="154" spans="1:9">
      <c r="A154" s="246" t="s">
        <v>337</v>
      </c>
      <c r="B154" s="230" t="s">
        <v>204</v>
      </c>
      <c r="C154" s="220" t="s">
        <v>334</v>
      </c>
      <c r="D154" s="220" t="s">
        <v>206</v>
      </c>
      <c r="E154" s="228" t="s">
        <v>97</v>
      </c>
      <c r="F154" s="227"/>
      <c r="G154" s="242">
        <v>600</v>
      </c>
      <c r="H154" s="243">
        <v>600</v>
      </c>
      <c r="I154" s="243">
        <v>600</v>
      </c>
    </row>
    <row r="155" spans="1:9" ht="110.25">
      <c r="A155" s="250" t="s">
        <v>54</v>
      </c>
      <c r="B155" s="230" t="s">
        <v>204</v>
      </c>
      <c r="C155" s="230" t="s">
        <v>334</v>
      </c>
      <c r="D155" s="230" t="s">
        <v>206</v>
      </c>
      <c r="E155" s="237" t="str">
        <f>E156</f>
        <v>15 3 01 00360</v>
      </c>
      <c r="F155" s="248"/>
      <c r="G155" s="223">
        <v>140</v>
      </c>
      <c r="H155" s="223">
        <v>140</v>
      </c>
      <c r="I155" s="223">
        <f>$H$155</f>
        <v>140</v>
      </c>
    </row>
    <row r="156" spans="1:9" ht="95.25" customHeight="1">
      <c r="A156" s="250" t="s">
        <v>57</v>
      </c>
      <c r="B156" s="220" t="s">
        <v>204</v>
      </c>
      <c r="C156" s="220" t="s">
        <v>334</v>
      </c>
      <c r="D156" s="220" t="s">
        <v>206</v>
      </c>
      <c r="E156" s="228" t="str">
        <f>E157</f>
        <v>15 3 01 00360</v>
      </c>
      <c r="F156" s="227"/>
      <c r="G156" s="222">
        <v>140</v>
      </c>
      <c r="H156" s="222">
        <v>140</v>
      </c>
      <c r="I156" s="222">
        <v>140</v>
      </c>
    </row>
    <row r="157" spans="1:9" ht="94.5">
      <c r="A157" s="251" t="s">
        <v>63</v>
      </c>
      <c r="B157" s="230" t="s">
        <v>204</v>
      </c>
      <c r="C157" s="220" t="s">
        <v>334</v>
      </c>
      <c r="D157" s="220" t="s">
        <v>206</v>
      </c>
      <c r="E157" s="215" t="s">
        <v>494</v>
      </c>
      <c r="F157" s="227"/>
      <c r="G157" s="222">
        <v>140</v>
      </c>
      <c r="H157" s="222">
        <v>140</v>
      </c>
      <c r="I157" s="222">
        <v>140</v>
      </c>
    </row>
    <row r="158" spans="1:9" ht="78.75">
      <c r="A158" s="251" t="s">
        <v>56</v>
      </c>
      <c r="B158" s="220" t="s">
        <v>204</v>
      </c>
      <c r="C158" s="220" t="s">
        <v>334</v>
      </c>
      <c r="D158" s="220" t="s">
        <v>206</v>
      </c>
      <c r="E158" s="215" t="s">
        <v>494</v>
      </c>
      <c r="F158" s="227"/>
      <c r="G158" s="222">
        <v>140</v>
      </c>
      <c r="H158" s="222">
        <v>140</v>
      </c>
      <c r="I158" s="222">
        <v>140</v>
      </c>
    </row>
    <row r="159" spans="1:9" ht="47.25">
      <c r="A159" s="229" t="s">
        <v>215</v>
      </c>
      <c r="B159" s="230" t="s">
        <v>204</v>
      </c>
      <c r="C159" s="220" t="s">
        <v>334</v>
      </c>
      <c r="D159" s="220" t="s">
        <v>206</v>
      </c>
      <c r="E159" s="215" t="s">
        <v>494</v>
      </c>
      <c r="F159" s="227" t="s">
        <v>228</v>
      </c>
      <c r="G159" s="222">
        <v>140</v>
      </c>
      <c r="H159" s="222">
        <v>140</v>
      </c>
      <c r="I159" s="222">
        <v>140</v>
      </c>
    </row>
    <row r="160" spans="1:9">
      <c r="A160" s="247" t="s">
        <v>175</v>
      </c>
      <c r="B160" s="237" t="s">
        <v>204</v>
      </c>
      <c r="C160" s="230" t="s">
        <v>334</v>
      </c>
      <c r="D160" s="230" t="s">
        <v>282</v>
      </c>
      <c r="E160" s="237"/>
      <c r="F160" s="227"/>
      <c r="G160" s="223">
        <f>G161+G174</f>
        <v>863.2</v>
      </c>
      <c r="H160" s="223">
        <f t="shared" ref="H160:I160" si="31">H161+H174</f>
        <v>393.3</v>
      </c>
      <c r="I160" s="223">
        <f t="shared" si="31"/>
        <v>550</v>
      </c>
    </row>
    <row r="161" spans="1:9" ht="125.25" customHeight="1">
      <c r="A161" s="247" t="s">
        <v>54</v>
      </c>
      <c r="B161" s="230" t="s">
        <v>204</v>
      </c>
      <c r="C161" s="220" t="s">
        <v>334</v>
      </c>
      <c r="D161" s="220" t="s">
        <v>282</v>
      </c>
      <c r="E161" s="228" t="s">
        <v>338</v>
      </c>
      <c r="F161" s="227"/>
      <c r="G161" s="223">
        <f>G162+G166+G170</f>
        <v>615</v>
      </c>
      <c r="H161" s="223">
        <f t="shared" ref="H161:I161" si="32">H162+H166+H170</f>
        <v>100</v>
      </c>
      <c r="I161" s="223">
        <f t="shared" si="32"/>
        <v>350</v>
      </c>
    </row>
    <row r="162" spans="1:9">
      <c r="A162" s="247" t="s">
        <v>133</v>
      </c>
      <c r="B162" s="230" t="s">
        <v>204</v>
      </c>
      <c r="C162" s="230" t="s">
        <v>334</v>
      </c>
      <c r="D162" s="230" t="s">
        <v>282</v>
      </c>
      <c r="E162" s="237" t="s">
        <v>341</v>
      </c>
      <c r="F162" s="248"/>
      <c r="G162" s="223">
        <f>G164</f>
        <v>340</v>
      </c>
      <c r="H162" s="244">
        <f>H164</f>
        <v>100</v>
      </c>
      <c r="I162" s="244">
        <f>I164</f>
        <v>100</v>
      </c>
    </row>
    <row r="163" spans="1:9" ht="94.5">
      <c r="A163" s="246" t="s">
        <v>134</v>
      </c>
      <c r="B163" s="220" t="s">
        <v>204</v>
      </c>
      <c r="C163" s="220" t="s">
        <v>334</v>
      </c>
      <c r="D163" s="220" t="s">
        <v>282</v>
      </c>
      <c r="E163" s="228" t="s">
        <v>342</v>
      </c>
      <c r="F163" s="227"/>
      <c r="G163" s="222">
        <f>G165</f>
        <v>340</v>
      </c>
      <c r="H163" s="224">
        <f>H165</f>
        <v>100</v>
      </c>
      <c r="I163" s="224">
        <f>I164</f>
        <v>100</v>
      </c>
    </row>
    <row r="164" spans="1:9" ht="84" customHeight="1">
      <c r="A164" s="246" t="s">
        <v>135</v>
      </c>
      <c r="B164" s="237" t="s">
        <v>204</v>
      </c>
      <c r="C164" s="220" t="s">
        <v>334</v>
      </c>
      <c r="D164" s="220" t="s">
        <v>282</v>
      </c>
      <c r="E164" s="228" t="s">
        <v>343</v>
      </c>
      <c r="F164" s="227"/>
      <c r="G164" s="222">
        <f>G165</f>
        <v>340</v>
      </c>
      <c r="H164" s="224">
        <f>H165</f>
        <v>100</v>
      </c>
      <c r="I164" s="224">
        <f>I165</f>
        <v>100</v>
      </c>
    </row>
    <row r="165" spans="1:9" ht="47.25">
      <c r="A165" s="246" t="s">
        <v>136</v>
      </c>
      <c r="B165" s="230" t="s">
        <v>204</v>
      </c>
      <c r="C165" s="220" t="s">
        <v>334</v>
      </c>
      <c r="D165" s="220" t="s">
        <v>282</v>
      </c>
      <c r="E165" s="228" t="s">
        <v>343</v>
      </c>
      <c r="F165" s="227" t="s">
        <v>228</v>
      </c>
      <c r="G165" s="222">
        <v>340</v>
      </c>
      <c r="H165" s="224">
        <v>100</v>
      </c>
      <c r="I165" s="224">
        <v>100</v>
      </c>
    </row>
    <row r="166" spans="1:9" ht="31.5">
      <c r="A166" s="245" t="s">
        <v>55</v>
      </c>
      <c r="B166" s="230" t="s">
        <v>204</v>
      </c>
      <c r="C166" s="220" t="s">
        <v>334</v>
      </c>
      <c r="D166" s="220" t="s">
        <v>282</v>
      </c>
      <c r="E166" s="228" t="s">
        <v>344</v>
      </c>
      <c r="F166" s="227"/>
      <c r="G166" s="241">
        <f>G167</f>
        <v>75</v>
      </c>
      <c r="H166" s="249">
        <v>0</v>
      </c>
      <c r="I166" s="249">
        <f>I167</f>
        <v>250</v>
      </c>
    </row>
    <row r="167" spans="1:9" ht="47.25">
      <c r="A167" s="238" t="s">
        <v>346</v>
      </c>
      <c r="B167" s="230" t="s">
        <v>204</v>
      </c>
      <c r="C167" s="220" t="s">
        <v>334</v>
      </c>
      <c r="D167" s="220" t="s">
        <v>282</v>
      </c>
      <c r="E167" s="228" t="s">
        <v>495</v>
      </c>
      <c r="F167" s="227"/>
      <c r="G167" s="242">
        <f>G168</f>
        <v>75</v>
      </c>
      <c r="H167" s="243">
        <v>0</v>
      </c>
      <c r="I167" s="243">
        <f>I168</f>
        <v>250</v>
      </c>
    </row>
    <row r="168" spans="1:9" ht="47.25">
      <c r="A168" s="238" t="s">
        <v>348</v>
      </c>
      <c r="B168" s="230" t="s">
        <v>204</v>
      </c>
      <c r="C168" s="220" t="s">
        <v>334</v>
      </c>
      <c r="D168" s="220" t="s">
        <v>282</v>
      </c>
      <c r="E168" s="228" t="s">
        <v>495</v>
      </c>
      <c r="F168" s="227"/>
      <c r="G168" s="242">
        <f>G169</f>
        <v>75</v>
      </c>
      <c r="H168" s="243">
        <v>0</v>
      </c>
      <c r="I168" s="243">
        <f>I169</f>
        <v>250</v>
      </c>
    </row>
    <row r="169" spans="1:9" ht="47.25">
      <c r="A169" s="221" t="s">
        <v>215</v>
      </c>
      <c r="B169" s="230" t="s">
        <v>204</v>
      </c>
      <c r="C169" s="220" t="s">
        <v>334</v>
      </c>
      <c r="D169" s="220" t="s">
        <v>282</v>
      </c>
      <c r="E169" s="228" t="s">
        <v>495</v>
      </c>
      <c r="F169" s="227" t="s">
        <v>228</v>
      </c>
      <c r="G169" s="242">
        <v>75</v>
      </c>
      <c r="H169" s="243">
        <v>0</v>
      </c>
      <c r="I169" s="243">
        <v>250</v>
      </c>
    </row>
    <row r="170" spans="1:9" ht="75" customHeight="1">
      <c r="A170" s="309" t="s">
        <v>137</v>
      </c>
      <c r="B170" s="298">
        <v>881</v>
      </c>
      <c r="C170" s="298" t="s">
        <v>334</v>
      </c>
      <c r="D170" s="298" t="s">
        <v>282</v>
      </c>
      <c r="E170" s="235" t="s">
        <v>493</v>
      </c>
      <c r="F170" s="262"/>
      <c r="G170" s="234">
        <f t="shared" ref="G170:I171" si="33">G171</f>
        <v>200</v>
      </c>
      <c r="H170" s="234">
        <f t="shared" si="33"/>
        <v>0</v>
      </c>
      <c r="I170" s="234">
        <f t="shared" si="33"/>
        <v>0</v>
      </c>
    </row>
    <row r="171" spans="1:9" ht="34.5" customHeight="1">
      <c r="A171" s="309" t="s">
        <v>583</v>
      </c>
      <c r="B171" s="261" t="s">
        <v>204</v>
      </c>
      <c r="C171" s="298" t="s">
        <v>334</v>
      </c>
      <c r="D171" s="298" t="s">
        <v>282</v>
      </c>
      <c r="E171" s="235" t="s">
        <v>58</v>
      </c>
      <c r="F171" s="262"/>
      <c r="G171" s="236">
        <f t="shared" si="33"/>
        <v>200</v>
      </c>
      <c r="H171" s="236">
        <f t="shared" si="33"/>
        <v>0</v>
      </c>
      <c r="I171" s="236">
        <f t="shared" si="33"/>
        <v>0</v>
      </c>
    </row>
    <row r="172" spans="1:9">
      <c r="A172" s="310" t="s">
        <v>584</v>
      </c>
      <c r="B172" s="233" t="s">
        <v>204</v>
      </c>
      <c r="C172" s="261" t="s">
        <v>334</v>
      </c>
      <c r="D172" s="261" t="s">
        <v>282</v>
      </c>
      <c r="E172" s="235" t="s">
        <v>58</v>
      </c>
      <c r="F172" s="262"/>
      <c r="G172" s="236">
        <f>G173</f>
        <v>200</v>
      </c>
      <c r="H172" s="264">
        <v>0</v>
      </c>
      <c r="I172" s="264">
        <v>0</v>
      </c>
    </row>
    <row r="173" spans="1:9" ht="47.25">
      <c r="A173" s="260" t="s">
        <v>215</v>
      </c>
      <c r="B173" s="298" t="s">
        <v>204</v>
      </c>
      <c r="C173" s="261" t="s">
        <v>334</v>
      </c>
      <c r="D173" s="261" t="s">
        <v>282</v>
      </c>
      <c r="E173" s="235" t="s">
        <v>58</v>
      </c>
      <c r="F173" s="262" t="s">
        <v>228</v>
      </c>
      <c r="G173" s="236">
        <v>200</v>
      </c>
      <c r="H173" s="264">
        <v>0</v>
      </c>
      <c r="I173" s="264">
        <v>0</v>
      </c>
    </row>
    <row r="174" spans="1:9" ht="126">
      <c r="A174" s="303" t="s">
        <v>149</v>
      </c>
      <c r="B174" s="298" t="s">
        <v>204</v>
      </c>
      <c r="C174" s="298" t="s">
        <v>334</v>
      </c>
      <c r="D174" s="298" t="s">
        <v>282</v>
      </c>
      <c r="E174" s="235" t="s">
        <v>585</v>
      </c>
      <c r="F174" s="299"/>
      <c r="G174" s="311">
        <v>248.2</v>
      </c>
      <c r="H174" s="267">
        <v>293.3</v>
      </c>
      <c r="I174" s="267">
        <v>200</v>
      </c>
    </row>
    <row r="175" spans="1:9">
      <c r="A175" s="310"/>
      <c r="B175" s="261" t="s">
        <v>204</v>
      </c>
      <c r="C175" s="261" t="s">
        <v>334</v>
      </c>
      <c r="D175" s="261" t="s">
        <v>282</v>
      </c>
      <c r="E175" s="235" t="s">
        <v>586</v>
      </c>
      <c r="F175" s="262"/>
      <c r="G175" s="236">
        <f>G177</f>
        <v>248.2</v>
      </c>
      <c r="H175" s="264">
        <v>293.3</v>
      </c>
      <c r="I175" s="264">
        <v>200</v>
      </c>
    </row>
    <row r="176" spans="1:9">
      <c r="A176" s="310"/>
      <c r="B176" s="261"/>
      <c r="C176" s="261"/>
      <c r="D176" s="261"/>
      <c r="E176" s="235" t="s">
        <v>586</v>
      </c>
      <c r="F176" s="262"/>
      <c r="G176" s="236"/>
      <c r="H176" s="264"/>
      <c r="I176" s="264"/>
    </row>
    <row r="177" spans="1:16">
      <c r="A177" s="305"/>
      <c r="B177" s="233" t="s">
        <v>204</v>
      </c>
      <c r="C177" s="261" t="s">
        <v>334</v>
      </c>
      <c r="D177" s="261" t="s">
        <v>282</v>
      </c>
      <c r="E177" s="235" t="s">
        <v>586</v>
      </c>
      <c r="F177" s="262"/>
      <c r="G177" s="236">
        <f>G178</f>
        <v>248.2</v>
      </c>
      <c r="H177" s="264">
        <v>293.3</v>
      </c>
      <c r="I177" s="264">
        <v>200</v>
      </c>
    </row>
    <row r="178" spans="1:16" ht="47.25">
      <c r="A178" s="260" t="s">
        <v>215</v>
      </c>
      <c r="B178" s="298" t="s">
        <v>204</v>
      </c>
      <c r="C178" s="261" t="s">
        <v>334</v>
      </c>
      <c r="D178" s="261" t="s">
        <v>282</v>
      </c>
      <c r="E178" s="235" t="s">
        <v>586</v>
      </c>
      <c r="F178" s="262" t="s">
        <v>228</v>
      </c>
      <c r="G178" s="236">
        <v>248.2</v>
      </c>
      <c r="H178" s="264">
        <v>293.3</v>
      </c>
      <c r="I178" s="264">
        <v>200</v>
      </c>
    </row>
    <row r="179" spans="1:16">
      <c r="A179" s="247" t="s">
        <v>176</v>
      </c>
      <c r="B179" s="237" t="s">
        <v>204</v>
      </c>
      <c r="C179" s="237" t="s">
        <v>334</v>
      </c>
      <c r="D179" s="237" t="s">
        <v>208</v>
      </c>
      <c r="E179" s="237"/>
      <c r="F179" s="227"/>
      <c r="G179" s="244">
        <f>G180+G186++G202+G209+G214+G220</f>
        <v>17980.600000000002</v>
      </c>
      <c r="H179" s="244">
        <f t="shared" ref="H179:I179" si="34">H180+H186++H202+H209+H214+H220</f>
        <v>4476</v>
      </c>
      <c r="I179" s="244">
        <f t="shared" si="34"/>
        <v>3797</v>
      </c>
    </row>
    <row r="180" spans="1:16" ht="31.5">
      <c r="A180" s="246" t="s">
        <v>241</v>
      </c>
      <c r="B180" s="230" t="s">
        <v>204</v>
      </c>
      <c r="C180" s="228" t="s">
        <v>334</v>
      </c>
      <c r="D180" s="228" t="s">
        <v>208</v>
      </c>
      <c r="E180" s="237" t="s">
        <v>244</v>
      </c>
      <c r="F180" s="227"/>
      <c r="G180" s="244">
        <f t="shared" ref="G180:I180" si="35">G181</f>
        <v>2287.6</v>
      </c>
      <c r="H180" s="244">
        <f t="shared" si="35"/>
        <v>2254</v>
      </c>
      <c r="I180" s="244">
        <f t="shared" si="35"/>
        <v>2320</v>
      </c>
    </row>
    <row r="181" spans="1:16">
      <c r="A181" s="246" t="s">
        <v>243</v>
      </c>
      <c r="B181" s="230" t="s">
        <v>204</v>
      </c>
      <c r="C181" s="228" t="s">
        <v>334</v>
      </c>
      <c r="D181" s="228" t="s">
        <v>208</v>
      </c>
      <c r="E181" s="228" t="s">
        <v>252</v>
      </c>
      <c r="F181" s="227"/>
      <c r="G181" s="224">
        <f>G183+G185</f>
        <v>2287.6</v>
      </c>
      <c r="H181" s="224">
        <f>H183+H185</f>
        <v>2254</v>
      </c>
      <c r="I181" s="224">
        <f>I183+I185</f>
        <v>2320</v>
      </c>
    </row>
    <row r="182" spans="1:16">
      <c r="A182" s="246" t="s">
        <v>243</v>
      </c>
      <c r="B182" s="220" t="s">
        <v>204</v>
      </c>
      <c r="C182" s="228" t="s">
        <v>334</v>
      </c>
      <c r="D182" s="228" t="s">
        <v>208</v>
      </c>
      <c r="E182" s="228" t="s">
        <v>350</v>
      </c>
      <c r="F182" s="227"/>
      <c r="G182" s="224">
        <f>G183</f>
        <v>1887.6</v>
      </c>
      <c r="H182" s="274">
        <f>H183</f>
        <v>1900</v>
      </c>
      <c r="I182" s="274">
        <f>I183</f>
        <v>1900</v>
      </c>
    </row>
    <row r="183" spans="1:16">
      <c r="A183" s="238" t="s">
        <v>349</v>
      </c>
      <c r="B183" s="237" t="s">
        <v>204</v>
      </c>
      <c r="C183" s="228" t="s">
        <v>334</v>
      </c>
      <c r="D183" s="228" t="s">
        <v>208</v>
      </c>
      <c r="E183" s="228" t="s">
        <v>350</v>
      </c>
      <c r="F183" s="227" t="s">
        <v>228</v>
      </c>
      <c r="G183" s="224">
        <v>1887.6</v>
      </c>
      <c r="H183" s="224">
        <v>1900</v>
      </c>
      <c r="I183" s="224">
        <v>1900</v>
      </c>
    </row>
    <row r="184" spans="1:16" ht="47.25">
      <c r="A184" s="221" t="s">
        <v>215</v>
      </c>
      <c r="B184" s="230" t="s">
        <v>204</v>
      </c>
      <c r="C184" s="228" t="s">
        <v>334</v>
      </c>
      <c r="D184" s="228" t="s">
        <v>208</v>
      </c>
      <c r="E184" s="228" t="s">
        <v>352</v>
      </c>
      <c r="F184" s="227"/>
      <c r="G184" s="224">
        <f>G185</f>
        <v>400</v>
      </c>
      <c r="H184" s="224">
        <f>H185</f>
        <v>354</v>
      </c>
      <c r="I184" s="224">
        <f>I185</f>
        <v>420</v>
      </c>
      <c r="O184" s="55">
        <v>730</v>
      </c>
    </row>
    <row r="185" spans="1:16" ht="31.5">
      <c r="A185" s="221" t="s">
        <v>351</v>
      </c>
      <c r="B185" s="230" t="s">
        <v>204</v>
      </c>
      <c r="C185" s="228" t="s">
        <v>334</v>
      </c>
      <c r="D185" s="228" t="s">
        <v>208</v>
      </c>
      <c r="E185" s="228" t="s">
        <v>352</v>
      </c>
      <c r="F185" s="227" t="s">
        <v>228</v>
      </c>
      <c r="G185" s="224">
        <v>400</v>
      </c>
      <c r="H185" s="224">
        <v>354</v>
      </c>
      <c r="I185" s="224">
        <v>420</v>
      </c>
      <c r="O185" s="55">
        <v>95</v>
      </c>
      <c r="P185" s="55">
        <f>O184-O185</f>
        <v>635</v>
      </c>
    </row>
    <row r="186" spans="1:16" ht="97.5" customHeight="1">
      <c r="A186" s="232" t="s">
        <v>138</v>
      </c>
      <c r="B186" s="230" t="s">
        <v>204</v>
      </c>
      <c r="C186" s="237" t="s">
        <v>334</v>
      </c>
      <c r="D186" s="237" t="s">
        <v>208</v>
      </c>
      <c r="E186" s="237" t="s">
        <v>356</v>
      </c>
      <c r="F186" s="227"/>
      <c r="G186" s="244">
        <f>G187+G191+G195+G199</f>
        <v>1760</v>
      </c>
      <c r="H186" s="244">
        <f t="shared" ref="H186:I186" si="36">H187+H191+H195+H199</f>
        <v>1520</v>
      </c>
      <c r="I186" s="244">
        <f t="shared" si="36"/>
        <v>770</v>
      </c>
    </row>
    <row r="187" spans="1:16" ht="55.5" customHeight="1">
      <c r="A187" s="245" t="s">
        <v>355</v>
      </c>
      <c r="B187" s="230" t="s">
        <v>204</v>
      </c>
      <c r="C187" s="228" t="s">
        <v>334</v>
      </c>
      <c r="D187" s="228" t="s">
        <v>208</v>
      </c>
      <c r="E187" s="228" t="s">
        <v>356</v>
      </c>
      <c r="F187" s="227"/>
      <c r="G187" s="244">
        <v>1210</v>
      </c>
      <c r="H187" s="244">
        <v>850</v>
      </c>
      <c r="I187" s="244">
        <v>100</v>
      </c>
    </row>
    <row r="188" spans="1:16" ht="31.5">
      <c r="A188" s="238" t="s">
        <v>357</v>
      </c>
      <c r="B188" s="230" t="s">
        <v>204</v>
      </c>
      <c r="C188" s="228" t="s">
        <v>334</v>
      </c>
      <c r="D188" s="228" t="s">
        <v>208</v>
      </c>
      <c r="E188" s="228" t="s">
        <v>358</v>
      </c>
      <c r="F188" s="227"/>
      <c r="G188" s="224">
        <f>G189</f>
        <v>1210</v>
      </c>
      <c r="H188" s="224">
        <f>H187</f>
        <v>850</v>
      </c>
      <c r="I188" s="224">
        <v>100</v>
      </c>
    </row>
    <row r="189" spans="1:16" ht="31.5">
      <c r="A189" s="238" t="s">
        <v>139</v>
      </c>
      <c r="B189" s="230" t="s">
        <v>204</v>
      </c>
      <c r="C189" s="228" t="s">
        <v>334</v>
      </c>
      <c r="D189" s="228" t="s">
        <v>208</v>
      </c>
      <c r="E189" s="228" t="s">
        <v>360</v>
      </c>
      <c r="F189" s="227"/>
      <c r="G189" s="224">
        <f>G190</f>
        <v>1210</v>
      </c>
      <c r="H189" s="224">
        <f>H190</f>
        <v>850</v>
      </c>
      <c r="I189" s="224">
        <v>100</v>
      </c>
    </row>
    <row r="190" spans="1:16" ht="60.75" customHeight="1">
      <c r="A190" s="221" t="s">
        <v>215</v>
      </c>
      <c r="B190" s="230" t="s">
        <v>204</v>
      </c>
      <c r="C190" s="228" t="s">
        <v>334</v>
      </c>
      <c r="D190" s="228" t="s">
        <v>208</v>
      </c>
      <c r="E190" s="228" t="s">
        <v>360</v>
      </c>
      <c r="F190" s="227" t="s">
        <v>228</v>
      </c>
      <c r="G190" s="224">
        <v>1210</v>
      </c>
      <c r="H190" s="224">
        <v>850</v>
      </c>
      <c r="I190" s="224">
        <v>100</v>
      </c>
    </row>
    <row r="191" spans="1:16" ht="47.25">
      <c r="A191" s="245" t="s">
        <v>361</v>
      </c>
      <c r="B191" s="220" t="s">
        <v>204</v>
      </c>
      <c r="C191" s="237" t="s">
        <v>334</v>
      </c>
      <c r="D191" s="237" t="s">
        <v>208</v>
      </c>
      <c r="E191" s="237" t="s">
        <v>362</v>
      </c>
      <c r="F191" s="227"/>
      <c r="G191" s="244">
        <f t="shared" ref="G191:I192" si="37">G192</f>
        <v>200</v>
      </c>
      <c r="H191" s="244">
        <f t="shared" si="37"/>
        <v>300</v>
      </c>
      <c r="I191" s="244">
        <f t="shared" si="37"/>
        <v>300</v>
      </c>
    </row>
    <row r="192" spans="1:16" ht="141.75">
      <c r="A192" s="238" t="s">
        <v>490</v>
      </c>
      <c r="B192" s="237" t="s">
        <v>204</v>
      </c>
      <c r="C192" s="237" t="s">
        <v>334</v>
      </c>
      <c r="D192" s="237" t="s">
        <v>208</v>
      </c>
      <c r="E192" s="237" t="s">
        <v>363</v>
      </c>
      <c r="F192" s="227"/>
      <c r="G192" s="244">
        <f t="shared" si="37"/>
        <v>200</v>
      </c>
      <c r="H192" s="244">
        <f t="shared" si="37"/>
        <v>300</v>
      </c>
      <c r="I192" s="244">
        <f t="shared" si="37"/>
        <v>300</v>
      </c>
    </row>
    <row r="193" spans="1:9" ht="126">
      <c r="A193" s="238" t="s">
        <v>491</v>
      </c>
      <c r="B193" s="230" t="s">
        <v>204</v>
      </c>
      <c r="C193" s="228" t="s">
        <v>334</v>
      </c>
      <c r="D193" s="228" t="s">
        <v>208</v>
      </c>
      <c r="E193" s="228" t="s">
        <v>496</v>
      </c>
      <c r="F193" s="227"/>
      <c r="G193" s="224">
        <f>G194</f>
        <v>200</v>
      </c>
      <c r="H193" s="224">
        <f>H194</f>
        <v>300</v>
      </c>
      <c r="I193" s="224">
        <f>I194</f>
        <v>300</v>
      </c>
    </row>
    <row r="194" spans="1:9" ht="47.25">
      <c r="A194" s="221" t="s">
        <v>215</v>
      </c>
      <c r="B194" s="230" t="s">
        <v>204</v>
      </c>
      <c r="C194" s="228" t="s">
        <v>334</v>
      </c>
      <c r="D194" s="228" t="s">
        <v>208</v>
      </c>
      <c r="E194" s="228" t="s">
        <v>496</v>
      </c>
      <c r="F194" s="227" t="s">
        <v>228</v>
      </c>
      <c r="G194" s="224">
        <v>200</v>
      </c>
      <c r="H194" s="224">
        <v>300</v>
      </c>
      <c r="I194" s="224">
        <v>300</v>
      </c>
    </row>
    <row r="195" spans="1:9" ht="61.5" customHeight="1">
      <c r="A195" s="245" t="s">
        <v>533</v>
      </c>
      <c r="B195" s="230" t="s">
        <v>204</v>
      </c>
      <c r="C195" s="237" t="s">
        <v>334</v>
      </c>
      <c r="D195" s="237" t="s">
        <v>208</v>
      </c>
      <c r="E195" s="237" t="s">
        <v>497</v>
      </c>
      <c r="F195" s="227"/>
      <c r="G195" s="244">
        <v>150</v>
      </c>
      <c r="H195" s="244">
        <v>200</v>
      </c>
      <c r="I195" s="244">
        <v>200</v>
      </c>
    </row>
    <row r="196" spans="1:9" ht="78.75">
      <c r="A196" s="238" t="s">
        <v>488</v>
      </c>
      <c r="B196" s="237" t="s">
        <v>204</v>
      </c>
      <c r="C196" s="237" t="s">
        <v>334</v>
      </c>
      <c r="D196" s="237" t="s">
        <v>208</v>
      </c>
      <c r="E196" s="244" t="s">
        <v>498</v>
      </c>
      <c r="F196" s="227"/>
      <c r="G196" s="224">
        <v>150</v>
      </c>
      <c r="H196" s="224">
        <v>200</v>
      </c>
      <c r="I196" s="224">
        <v>200</v>
      </c>
    </row>
    <row r="197" spans="1:9" ht="78.75">
      <c r="A197" s="238" t="s">
        <v>489</v>
      </c>
      <c r="B197" s="230" t="s">
        <v>204</v>
      </c>
      <c r="C197" s="228" t="s">
        <v>334</v>
      </c>
      <c r="D197" s="228" t="s">
        <v>208</v>
      </c>
      <c r="E197" s="224" t="s">
        <v>140</v>
      </c>
      <c r="F197" s="227"/>
      <c r="G197" s="224">
        <v>150</v>
      </c>
      <c r="H197" s="224">
        <v>200</v>
      </c>
      <c r="I197" s="224">
        <v>200</v>
      </c>
    </row>
    <row r="198" spans="1:9" ht="47.25">
      <c r="A198" s="221" t="s">
        <v>215</v>
      </c>
      <c r="B198" s="230" t="s">
        <v>204</v>
      </c>
      <c r="C198" s="228" t="s">
        <v>334</v>
      </c>
      <c r="D198" s="228" t="s">
        <v>208</v>
      </c>
      <c r="E198" s="224" t="s">
        <v>499</v>
      </c>
      <c r="F198" s="227" t="s">
        <v>228</v>
      </c>
      <c r="G198" s="224">
        <v>150</v>
      </c>
      <c r="H198" s="224">
        <v>200</v>
      </c>
      <c r="I198" s="224">
        <v>200</v>
      </c>
    </row>
    <row r="199" spans="1:9" ht="31.5">
      <c r="A199" s="238" t="s">
        <v>534</v>
      </c>
      <c r="B199" s="230" t="s">
        <v>204</v>
      </c>
      <c r="C199" s="237" t="s">
        <v>334</v>
      </c>
      <c r="D199" s="237" t="s">
        <v>208</v>
      </c>
      <c r="E199" s="244" t="s">
        <v>536</v>
      </c>
      <c r="F199" s="248"/>
      <c r="G199" s="275">
        <v>200</v>
      </c>
      <c r="H199" s="275">
        <v>170</v>
      </c>
      <c r="I199" s="275">
        <v>170</v>
      </c>
    </row>
    <row r="200" spans="1:9">
      <c r="A200" s="238" t="s">
        <v>538</v>
      </c>
      <c r="B200" s="237" t="s">
        <v>204</v>
      </c>
      <c r="C200" s="228" t="s">
        <v>334</v>
      </c>
      <c r="D200" s="228" t="s">
        <v>208</v>
      </c>
      <c r="E200" s="224" t="s">
        <v>535</v>
      </c>
      <c r="F200" s="227"/>
      <c r="G200" s="274">
        <f>G201</f>
        <v>200</v>
      </c>
      <c r="H200" s="274">
        <v>170</v>
      </c>
      <c r="I200" s="274">
        <v>170</v>
      </c>
    </row>
    <row r="201" spans="1:9" ht="47.25">
      <c r="A201" s="221" t="s">
        <v>215</v>
      </c>
      <c r="B201" s="230" t="s">
        <v>204</v>
      </c>
      <c r="C201" s="228" t="s">
        <v>334</v>
      </c>
      <c r="D201" s="228" t="s">
        <v>208</v>
      </c>
      <c r="E201" s="224" t="s">
        <v>535</v>
      </c>
      <c r="F201" s="227" t="s">
        <v>228</v>
      </c>
      <c r="G201" s="274">
        <v>200</v>
      </c>
      <c r="H201" s="274">
        <v>170</v>
      </c>
      <c r="I201" s="274">
        <v>170</v>
      </c>
    </row>
    <row r="202" spans="1:9" ht="94.5">
      <c r="A202" s="232" t="s">
        <v>364</v>
      </c>
      <c r="B202" s="220" t="s">
        <v>204</v>
      </c>
      <c r="C202" s="237" t="s">
        <v>334</v>
      </c>
      <c r="D202" s="237" t="s">
        <v>208</v>
      </c>
      <c r="E202" s="244" t="s">
        <v>365</v>
      </c>
      <c r="F202" s="227"/>
      <c r="G202" s="249">
        <v>681</v>
      </c>
      <c r="H202" s="249">
        <v>200</v>
      </c>
      <c r="I202" s="249">
        <v>200</v>
      </c>
    </row>
    <row r="203" spans="1:9" ht="94.5">
      <c r="A203" s="238" t="s">
        <v>515</v>
      </c>
      <c r="B203" s="237" t="s">
        <v>204</v>
      </c>
      <c r="C203" s="228" t="s">
        <v>334</v>
      </c>
      <c r="D203" s="228" t="s">
        <v>208</v>
      </c>
      <c r="E203" s="224" t="s">
        <v>366</v>
      </c>
      <c r="F203" s="227"/>
      <c r="G203" s="224">
        <v>646</v>
      </c>
      <c r="H203" s="224">
        <f t="shared" ref="H203" si="38">H204</f>
        <v>165</v>
      </c>
      <c r="I203" s="224">
        <v>165</v>
      </c>
    </row>
    <row r="204" spans="1:9" ht="63">
      <c r="A204" s="254" t="s">
        <v>530</v>
      </c>
      <c r="B204" s="230" t="s">
        <v>204</v>
      </c>
      <c r="C204" s="228" t="s">
        <v>334</v>
      </c>
      <c r="D204" s="228" t="s">
        <v>208</v>
      </c>
      <c r="E204" s="224" t="s">
        <v>367</v>
      </c>
      <c r="F204" s="227"/>
      <c r="G204" s="224">
        <v>646</v>
      </c>
      <c r="H204" s="224">
        <f>H205</f>
        <v>165</v>
      </c>
      <c r="I204" s="224">
        <v>165</v>
      </c>
    </row>
    <row r="205" spans="1:9" ht="64.5" customHeight="1">
      <c r="A205" s="255" t="s">
        <v>215</v>
      </c>
      <c r="B205" s="230" t="s">
        <v>204</v>
      </c>
      <c r="C205" s="228" t="s">
        <v>334</v>
      </c>
      <c r="D205" s="228" t="s">
        <v>208</v>
      </c>
      <c r="E205" s="224" t="s">
        <v>367</v>
      </c>
      <c r="F205" s="227" t="s">
        <v>228</v>
      </c>
      <c r="G205" s="224">
        <v>646</v>
      </c>
      <c r="H205" s="224">
        <v>165</v>
      </c>
      <c r="I205" s="224">
        <v>165</v>
      </c>
    </row>
    <row r="206" spans="1:9" ht="49.5" customHeight="1">
      <c r="A206" s="255" t="s">
        <v>516</v>
      </c>
      <c r="B206" s="220" t="s">
        <v>204</v>
      </c>
      <c r="C206" s="228" t="s">
        <v>334</v>
      </c>
      <c r="D206" s="228" t="s">
        <v>208</v>
      </c>
      <c r="E206" s="224" t="s">
        <v>537</v>
      </c>
      <c r="F206" s="227"/>
      <c r="G206" s="224">
        <v>35</v>
      </c>
      <c r="H206" s="224">
        <v>35</v>
      </c>
      <c r="I206" s="224">
        <v>35</v>
      </c>
    </row>
    <row r="207" spans="1:9" ht="47.25">
      <c r="A207" s="254" t="s">
        <v>531</v>
      </c>
      <c r="B207" s="237" t="s">
        <v>204</v>
      </c>
      <c r="C207" s="228" t="s">
        <v>334</v>
      </c>
      <c r="D207" s="228" t="s">
        <v>208</v>
      </c>
      <c r="E207" s="224" t="s">
        <v>517</v>
      </c>
      <c r="F207" s="227"/>
      <c r="G207" s="224">
        <v>35</v>
      </c>
      <c r="H207" s="224">
        <v>35</v>
      </c>
      <c r="I207" s="224">
        <v>35</v>
      </c>
    </row>
    <row r="208" spans="1:9" ht="47.25">
      <c r="A208" s="255" t="s">
        <v>215</v>
      </c>
      <c r="B208" s="220" t="s">
        <v>204</v>
      </c>
      <c r="C208" s="228" t="s">
        <v>334</v>
      </c>
      <c r="D208" s="228" t="s">
        <v>208</v>
      </c>
      <c r="E208" s="224" t="s">
        <v>517</v>
      </c>
      <c r="F208" s="227" t="s">
        <v>228</v>
      </c>
      <c r="G208" s="224">
        <v>35</v>
      </c>
      <c r="H208" s="224">
        <v>35</v>
      </c>
      <c r="I208" s="224">
        <v>35</v>
      </c>
    </row>
    <row r="209" spans="1:11" ht="102" customHeight="1">
      <c r="A209" s="232" t="s">
        <v>316</v>
      </c>
      <c r="B209" s="237" t="s">
        <v>204</v>
      </c>
      <c r="C209" s="237" t="s">
        <v>334</v>
      </c>
      <c r="D209" s="237" t="s">
        <v>208</v>
      </c>
      <c r="E209" s="237" t="s">
        <v>259</v>
      </c>
      <c r="F209" s="248"/>
      <c r="G209" s="244">
        <f>G210</f>
        <v>1043.5999999999999</v>
      </c>
      <c r="H209" s="244">
        <f>H210</f>
        <v>125</v>
      </c>
      <c r="I209" s="244">
        <f>I210</f>
        <v>125</v>
      </c>
    </row>
    <row r="210" spans="1:11" ht="126">
      <c r="A210" s="245" t="s">
        <v>317</v>
      </c>
      <c r="B210" s="228" t="s">
        <v>204</v>
      </c>
      <c r="C210" s="228" t="s">
        <v>334</v>
      </c>
      <c r="D210" s="228" t="s">
        <v>208</v>
      </c>
      <c r="E210" s="228" t="s">
        <v>318</v>
      </c>
      <c r="F210" s="227"/>
      <c r="G210" s="224">
        <v>1043.5999999999999</v>
      </c>
      <c r="H210" s="224">
        <v>125</v>
      </c>
      <c r="I210" s="224">
        <v>125</v>
      </c>
    </row>
    <row r="211" spans="1:11" ht="157.5">
      <c r="A211" s="238" t="s">
        <v>89</v>
      </c>
      <c r="B211" s="228" t="s">
        <v>204</v>
      </c>
      <c r="C211" s="228" t="s">
        <v>334</v>
      </c>
      <c r="D211" s="228" t="s">
        <v>208</v>
      </c>
      <c r="E211" s="228" t="s">
        <v>319</v>
      </c>
      <c r="F211" s="227"/>
      <c r="G211" s="224">
        <f t="shared" ref="G211:I212" si="39">G212</f>
        <v>1043.5999999999999</v>
      </c>
      <c r="H211" s="224">
        <f t="shared" si="39"/>
        <v>125</v>
      </c>
      <c r="I211" s="224">
        <f t="shared" si="39"/>
        <v>125</v>
      </c>
      <c r="J211" s="579" t="s">
        <v>565</v>
      </c>
      <c r="K211" s="564"/>
    </row>
    <row r="212" spans="1:11" ht="31.5" customHeight="1">
      <c r="A212" s="238" t="s">
        <v>81</v>
      </c>
      <c r="B212" s="228" t="s">
        <v>204</v>
      </c>
      <c r="C212" s="228" t="s">
        <v>334</v>
      </c>
      <c r="D212" s="228" t="s">
        <v>208</v>
      </c>
      <c r="E212" s="228" t="s">
        <v>71</v>
      </c>
      <c r="F212" s="227"/>
      <c r="G212" s="224">
        <f t="shared" si="39"/>
        <v>1043.5999999999999</v>
      </c>
      <c r="H212" s="224">
        <f t="shared" si="39"/>
        <v>125</v>
      </c>
      <c r="I212" s="224">
        <f t="shared" si="39"/>
        <v>125</v>
      </c>
    </row>
    <row r="213" spans="1:11" ht="47.25">
      <c r="A213" s="221" t="s">
        <v>215</v>
      </c>
      <c r="B213" s="228" t="s">
        <v>204</v>
      </c>
      <c r="C213" s="228" t="s">
        <v>334</v>
      </c>
      <c r="D213" s="228" t="s">
        <v>208</v>
      </c>
      <c r="E213" s="228" t="s">
        <v>71</v>
      </c>
      <c r="F213" s="227">
        <v>240</v>
      </c>
      <c r="G213" s="224">
        <v>1043.5999999999999</v>
      </c>
      <c r="H213" s="224">
        <v>125</v>
      </c>
      <c r="I213" s="224">
        <v>125</v>
      </c>
      <c r="J213" s="55" t="s">
        <v>563</v>
      </c>
    </row>
    <row r="214" spans="1:11" ht="47.25">
      <c r="A214" s="276" t="s">
        <v>90</v>
      </c>
      <c r="B214" s="225">
        <v>881</v>
      </c>
      <c r="C214" s="225" t="s">
        <v>334</v>
      </c>
      <c r="D214" s="225" t="s">
        <v>208</v>
      </c>
      <c r="E214" s="312" t="s">
        <v>91</v>
      </c>
      <c r="F214" s="215"/>
      <c r="G214" s="225" t="s">
        <v>142</v>
      </c>
      <c r="H214" s="225" t="s">
        <v>146</v>
      </c>
      <c r="I214" s="225" t="s">
        <v>146</v>
      </c>
    </row>
    <row r="215" spans="1:11" ht="47.25">
      <c r="A215" s="221" t="s">
        <v>92</v>
      </c>
      <c r="B215" s="237" t="s">
        <v>204</v>
      </c>
      <c r="C215" s="237" t="s">
        <v>334</v>
      </c>
      <c r="D215" s="237" t="s">
        <v>208</v>
      </c>
      <c r="E215" s="224" t="s">
        <v>93</v>
      </c>
      <c r="F215" s="227"/>
      <c r="G215" s="215" t="s">
        <v>142</v>
      </c>
      <c r="H215" s="215" t="s">
        <v>146</v>
      </c>
      <c r="I215" s="215" t="s">
        <v>146</v>
      </c>
    </row>
    <row r="216" spans="1:11" ht="31.5">
      <c r="A216" s="293" t="s">
        <v>94</v>
      </c>
      <c r="B216" s="230" t="s">
        <v>204</v>
      </c>
      <c r="C216" s="228" t="s">
        <v>334</v>
      </c>
      <c r="D216" s="228" t="s">
        <v>208</v>
      </c>
      <c r="E216" s="277" t="s">
        <v>95</v>
      </c>
      <c r="F216" s="227"/>
      <c r="G216" s="215" t="s">
        <v>142</v>
      </c>
      <c r="H216" s="215" t="s">
        <v>146</v>
      </c>
      <c r="I216" s="215" t="s">
        <v>146</v>
      </c>
    </row>
    <row r="217" spans="1:11" ht="47.25">
      <c r="A217" s="278" t="s">
        <v>487</v>
      </c>
      <c r="B217" s="230" t="s">
        <v>204</v>
      </c>
      <c r="C217" s="228" t="s">
        <v>334</v>
      </c>
      <c r="D217" s="228" t="s">
        <v>208</v>
      </c>
      <c r="E217" s="277" t="s">
        <v>95</v>
      </c>
      <c r="F217" s="227" t="s">
        <v>228</v>
      </c>
      <c r="G217" s="215" t="s">
        <v>144</v>
      </c>
      <c r="H217" s="215" t="s">
        <v>145</v>
      </c>
      <c r="I217" s="215" t="s">
        <v>145</v>
      </c>
    </row>
    <row r="218" spans="1:11" ht="47.25">
      <c r="A218" s="278" t="s">
        <v>486</v>
      </c>
      <c r="B218" s="220" t="s">
        <v>204</v>
      </c>
      <c r="C218" s="228" t="s">
        <v>334</v>
      </c>
      <c r="D218" s="228" t="s">
        <v>208</v>
      </c>
      <c r="E218" s="277" t="s">
        <v>95</v>
      </c>
      <c r="F218" s="227" t="s">
        <v>228</v>
      </c>
      <c r="G218" s="215" t="s">
        <v>143</v>
      </c>
      <c r="H218" s="215" t="s">
        <v>146</v>
      </c>
      <c r="I218" s="215" t="s">
        <v>146</v>
      </c>
    </row>
    <row r="219" spans="1:11" ht="47.25">
      <c r="A219" s="221" t="s">
        <v>141</v>
      </c>
      <c r="B219" s="220">
        <v>881</v>
      </c>
      <c r="C219" s="237" t="s">
        <v>334</v>
      </c>
      <c r="D219" s="237" t="s">
        <v>208</v>
      </c>
      <c r="E219" s="277" t="s">
        <v>95</v>
      </c>
      <c r="F219" s="227" t="s">
        <v>228</v>
      </c>
      <c r="G219" s="244">
        <v>1056.4000000000001</v>
      </c>
      <c r="H219" s="244">
        <v>0</v>
      </c>
      <c r="I219" s="244">
        <v>0</v>
      </c>
      <c r="J219" s="55" t="s">
        <v>568</v>
      </c>
    </row>
    <row r="220" spans="1:11" ht="108.75" customHeight="1">
      <c r="A220" s="308" t="s">
        <v>566</v>
      </c>
      <c r="B220" s="253" t="s">
        <v>204</v>
      </c>
      <c r="C220" s="257" t="s">
        <v>334</v>
      </c>
      <c r="D220" s="257" t="s">
        <v>208</v>
      </c>
      <c r="E220" s="258"/>
      <c r="F220" s="259"/>
      <c r="G220" s="256">
        <v>1203.8</v>
      </c>
      <c r="H220" s="252">
        <v>145</v>
      </c>
      <c r="I220" s="252">
        <v>150</v>
      </c>
      <c r="J220" s="55" t="s">
        <v>569</v>
      </c>
    </row>
    <row r="221" spans="1:11" ht="54.75" customHeight="1">
      <c r="A221" s="308" t="s">
        <v>587</v>
      </c>
      <c r="B221" s="253" t="s">
        <v>204</v>
      </c>
      <c r="C221" s="257" t="s">
        <v>334</v>
      </c>
      <c r="D221" s="257" t="s">
        <v>208</v>
      </c>
      <c r="E221" s="258"/>
      <c r="F221" s="259"/>
      <c r="G221" s="256"/>
      <c r="H221" s="252"/>
      <c r="I221" s="252"/>
    </row>
    <row r="222" spans="1:11">
      <c r="A222" s="247" t="s">
        <v>368</v>
      </c>
      <c r="B222" s="230" t="s">
        <v>204</v>
      </c>
      <c r="C222" s="237" t="s">
        <v>369</v>
      </c>
      <c r="D222" s="237" t="s">
        <v>369</v>
      </c>
      <c r="E222" s="244" t="s">
        <v>259</v>
      </c>
      <c r="F222" s="248"/>
      <c r="G222" s="244">
        <f>G223</f>
        <v>50</v>
      </c>
      <c r="H222" s="244">
        <f t="shared" ref="H222:I224" si="40">H223</f>
        <v>50</v>
      </c>
      <c r="I222" s="244">
        <f t="shared" si="40"/>
        <v>50</v>
      </c>
    </row>
    <row r="223" spans="1:11" ht="31.5">
      <c r="A223" s="247" t="s">
        <v>179</v>
      </c>
      <c r="B223" s="220" t="s">
        <v>204</v>
      </c>
      <c r="C223" s="228" t="s">
        <v>369</v>
      </c>
      <c r="D223" s="228" t="s">
        <v>369</v>
      </c>
      <c r="E223" s="224" t="s">
        <v>262</v>
      </c>
      <c r="F223" s="227"/>
      <c r="G223" s="224">
        <f>G224</f>
        <v>50</v>
      </c>
      <c r="H223" s="224">
        <f t="shared" si="40"/>
        <v>50</v>
      </c>
      <c r="I223" s="224">
        <f t="shared" si="40"/>
        <v>50</v>
      </c>
    </row>
    <row r="224" spans="1:11" ht="94.5">
      <c r="A224" s="246" t="s">
        <v>370</v>
      </c>
      <c r="B224" s="237" t="s">
        <v>204</v>
      </c>
      <c r="C224" s="228" t="s">
        <v>369</v>
      </c>
      <c r="D224" s="228" t="s">
        <v>369</v>
      </c>
      <c r="E224" s="224" t="s">
        <v>372</v>
      </c>
      <c r="F224" s="227"/>
      <c r="G224" s="224">
        <f>G225</f>
        <v>50</v>
      </c>
      <c r="H224" s="224">
        <f t="shared" si="40"/>
        <v>50</v>
      </c>
      <c r="I224" s="224">
        <f t="shared" si="40"/>
        <v>50</v>
      </c>
    </row>
    <row r="225" spans="1:14" ht="94.5">
      <c r="A225" s="246" t="s">
        <v>371</v>
      </c>
      <c r="B225" s="230" t="s">
        <v>204</v>
      </c>
      <c r="C225" s="228" t="s">
        <v>369</v>
      </c>
      <c r="D225" s="228" t="s">
        <v>369</v>
      </c>
      <c r="E225" s="224" t="s">
        <v>372</v>
      </c>
      <c r="F225" s="227">
        <v>610</v>
      </c>
      <c r="G225" s="224">
        <v>50</v>
      </c>
      <c r="H225" s="224">
        <v>50</v>
      </c>
      <c r="I225" s="224">
        <v>50</v>
      </c>
    </row>
    <row r="226" spans="1:14" ht="0.75" customHeight="1">
      <c r="A226" s="63"/>
      <c r="B226" s="217"/>
      <c r="C226" s="66"/>
      <c r="D226" s="66"/>
      <c r="E226" s="64"/>
      <c r="F226" s="75"/>
      <c r="G226" s="69"/>
      <c r="H226" s="64"/>
      <c r="I226" s="64"/>
    </row>
    <row r="227" spans="1:14">
      <c r="A227" s="295" t="s">
        <v>373</v>
      </c>
      <c r="B227" s="230" t="s">
        <v>204</v>
      </c>
      <c r="C227" s="237" t="s">
        <v>374</v>
      </c>
      <c r="D227" s="237" t="s">
        <v>207</v>
      </c>
      <c r="E227" s="244"/>
      <c r="F227" s="227"/>
      <c r="G227" s="249">
        <v>5792.4</v>
      </c>
      <c r="H227" s="307">
        <v>6273.9</v>
      </c>
      <c r="I227" s="249">
        <f>Приложени3!$F$37</f>
        <v>6192.2</v>
      </c>
      <c r="L227" s="55">
        <v>5792.8</v>
      </c>
      <c r="M227" s="55">
        <v>6145.8</v>
      </c>
      <c r="N227" s="265">
        <f>M227-L227</f>
        <v>353</v>
      </c>
    </row>
    <row r="228" spans="1:14">
      <c r="A228" s="295" t="s">
        <v>373</v>
      </c>
      <c r="B228" s="220" t="s">
        <v>204</v>
      </c>
      <c r="C228" s="228" t="s">
        <v>374</v>
      </c>
      <c r="D228" s="228" t="s">
        <v>206</v>
      </c>
      <c r="E228" s="224"/>
      <c r="F228" s="227"/>
      <c r="G228" s="224">
        <f>G233+G235+G238</f>
        <v>5792.4000000000005</v>
      </c>
      <c r="H228" s="224">
        <f t="shared" ref="H228:I228" si="41">H233+H235+H238</f>
        <v>6273.9</v>
      </c>
      <c r="I228" s="224">
        <f t="shared" si="41"/>
        <v>6584</v>
      </c>
    </row>
    <row r="229" spans="1:14">
      <c r="A229" s="221" t="s">
        <v>382</v>
      </c>
      <c r="B229" s="237" t="s">
        <v>204</v>
      </c>
      <c r="C229" s="228" t="s">
        <v>374</v>
      </c>
      <c r="D229" s="228" t="s">
        <v>206</v>
      </c>
      <c r="E229" s="224" t="s">
        <v>376</v>
      </c>
      <c r="F229" s="227"/>
      <c r="G229" s="224">
        <f t="shared" ref="G229:I232" si="42">G230</f>
        <v>4074.2</v>
      </c>
      <c r="H229" s="224">
        <f t="shared" si="42"/>
        <v>5380.4</v>
      </c>
      <c r="I229" s="224">
        <f t="shared" si="42"/>
        <v>5654.6</v>
      </c>
      <c r="K229" s="55">
        <v>5226.5</v>
      </c>
    </row>
    <row r="230" spans="1:14" ht="47.25">
      <c r="A230" s="232" t="s">
        <v>375</v>
      </c>
      <c r="B230" s="230" t="s">
        <v>204</v>
      </c>
      <c r="C230" s="228" t="s">
        <v>374</v>
      </c>
      <c r="D230" s="228" t="s">
        <v>206</v>
      </c>
      <c r="E230" s="224" t="s">
        <v>378</v>
      </c>
      <c r="F230" s="227"/>
      <c r="G230" s="224">
        <f t="shared" si="42"/>
        <v>4074.2</v>
      </c>
      <c r="H230" s="224">
        <f t="shared" si="42"/>
        <v>5380.4</v>
      </c>
      <c r="I230" s="224">
        <f t="shared" si="42"/>
        <v>5654.6</v>
      </c>
    </row>
    <row r="231" spans="1:14" ht="47.25">
      <c r="A231" s="245" t="s">
        <v>377</v>
      </c>
      <c r="B231" s="230" t="s">
        <v>204</v>
      </c>
      <c r="C231" s="228" t="s">
        <v>374</v>
      </c>
      <c r="D231" s="228" t="s">
        <v>206</v>
      </c>
      <c r="E231" s="224" t="s">
        <v>379</v>
      </c>
      <c r="F231" s="227"/>
      <c r="G231" s="224">
        <f t="shared" si="42"/>
        <v>4074.2</v>
      </c>
      <c r="H231" s="224">
        <f t="shared" si="42"/>
        <v>5380.4</v>
      </c>
      <c r="I231" s="224">
        <f t="shared" si="42"/>
        <v>5654.6</v>
      </c>
    </row>
    <row r="232" spans="1:14" ht="52.5" customHeight="1">
      <c r="A232" s="238" t="s">
        <v>509</v>
      </c>
      <c r="B232" s="220" t="s">
        <v>204</v>
      </c>
      <c r="C232" s="228" t="s">
        <v>374</v>
      </c>
      <c r="D232" s="228" t="s">
        <v>206</v>
      </c>
      <c r="E232" s="224" t="s">
        <v>381</v>
      </c>
      <c r="F232" s="227"/>
      <c r="G232" s="224">
        <f>G233</f>
        <v>4074.2</v>
      </c>
      <c r="H232" s="224">
        <f>H233</f>
        <v>5380.4</v>
      </c>
      <c r="I232" s="224">
        <f t="shared" si="42"/>
        <v>5654.6</v>
      </c>
    </row>
    <row r="233" spans="1:14" ht="90.75" customHeight="1">
      <c r="A233" s="221" t="s">
        <v>380</v>
      </c>
      <c r="B233" s="237" t="s">
        <v>204</v>
      </c>
      <c r="C233" s="228" t="s">
        <v>374</v>
      </c>
      <c r="D233" s="228" t="s">
        <v>206</v>
      </c>
      <c r="E233" s="224" t="s">
        <v>381</v>
      </c>
      <c r="F233" s="227">
        <v>610</v>
      </c>
      <c r="G233" s="224">
        <v>4074.2</v>
      </c>
      <c r="H233" s="224">
        <v>5380.4</v>
      </c>
      <c r="I233" s="224">
        <v>5654.6</v>
      </c>
    </row>
    <row r="234" spans="1:14" ht="24.75" customHeight="1">
      <c r="A234" s="221" t="s">
        <v>382</v>
      </c>
      <c r="B234" s="220" t="s">
        <v>204</v>
      </c>
      <c r="C234" s="228" t="s">
        <v>374</v>
      </c>
      <c r="D234" s="228" t="s">
        <v>206</v>
      </c>
      <c r="E234" s="224" t="s">
        <v>542</v>
      </c>
      <c r="F234" s="227"/>
      <c r="G234" s="224">
        <v>859.1</v>
      </c>
      <c r="H234" s="224">
        <f t="shared" ref="H234:I236" si="43">H235</f>
        <v>893.5</v>
      </c>
      <c r="I234" s="224">
        <f t="shared" si="43"/>
        <v>929.4</v>
      </c>
    </row>
    <row r="235" spans="1:14" ht="47.25">
      <c r="A235" s="313" t="s">
        <v>510</v>
      </c>
      <c r="B235" s="220" t="s">
        <v>204</v>
      </c>
      <c r="C235" s="228" t="s">
        <v>374</v>
      </c>
      <c r="D235" s="228" t="s">
        <v>206</v>
      </c>
      <c r="E235" s="224" t="s">
        <v>514</v>
      </c>
      <c r="F235" s="227"/>
      <c r="G235" s="224">
        <f>G237</f>
        <v>859.1</v>
      </c>
      <c r="H235" s="224">
        <f t="shared" si="43"/>
        <v>893.5</v>
      </c>
      <c r="I235" s="224">
        <f t="shared" si="43"/>
        <v>929.4</v>
      </c>
    </row>
    <row r="236" spans="1:14" ht="94.5">
      <c r="A236" s="221" t="s">
        <v>501</v>
      </c>
      <c r="B236" s="220" t="s">
        <v>204</v>
      </c>
      <c r="C236" s="228" t="s">
        <v>374</v>
      </c>
      <c r="D236" s="228" t="s">
        <v>206</v>
      </c>
      <c r="E236" s="224" t="s">
        <v>511</v>
      </c>
      <c r="F236" s="227"/>
      <c r="G236" s="224">
        <f>G237</f>
        <v>859.1</v>
      </c>
      <c r="H236" s="224">
        <f t="shared" si="43"/>
        <v>893.5</v>
      </c>
      <c r="I236" s="224">
        <f t="shared" si="43"/>
        <v>929.4</v>
      </c>
    </row>
    <row r="237" spans="1:14" ht="94.5">
      <c r="A237" s="221" t="s">
        <v>512</v>
      </c>
      <c r="B237" s="237" t="s">
        <v>204</v>
      </c>
      <c r="C237" s="228" t="s">
        <v>374</v>
      </c>
      <c r="D237" s="228" t="s">
        <v>206</v>
      </c>
      <c r="E237" s="224" t="s">
        <v>511</v>
      </c>
      <c r="F237" s="227">
        <v>610</v>
      </c>
      <c r="G237" s="224">
        <v>859.1</v>
      </c>
      <c r="H237" s="224">
        <v>893.5</v>
      </c>
      <c r="I237" s="224">
        <v>929.4</v>
      </c>
    </row>
    <row r="238" spans="1:14">
      <c r="A238" s="221" t="s">
        <v>382</v>
      </c>
      <c r="B238" s="220" t="s">
        <v>204</v>
      </c>
      <c r="C238" s="228" t="s">
        <v>374</v>
      </c>
      <c r="D238" s="228" t="s">
        <v>206</v>
      </c>
      <c r="E238" s="224" t="s">
        <v>514</v>
      </c>
      <c r="F238" s="227"/>
      <c r="G238" s="224">
        <v>859.1</v>
      </c>
      <c r="H238" s="224">
        <v>0</v>
      </c>
      <c r="I238" s="224">
        <v>0</v>
      </c>
    </row>
    <row r="239" spans="1:14" ht="94.5">
      <c r="A239" s="221" t="s">
        <v>500</v>
      </c>
      <c r="B239" s="220" t="s">
        <v>204</v>
      </c>
      <c r="C239" s="228" t="s">
        <v>374</v>
      </c>
      <c r="D239" s="228" t="s">
        <v>206</v>
      </c>
      <c r="E239" s="224" t="s">
        <v>511</v>
      </c>
      <c r="F239" s="227"/>
      <c r="G239" s="224">
        <v>859.1</v>
      </c>
      <c r="H239" s="224">
        <v>0</v>
      </c>
      <c r="I239" s="224">
        <v>0</v>
      </c>
    </row>
    <row r="240" spans="1:14" ht="94.5">
      <c r="A240" s="221" t="s">
        <v>513</v>
      </c>
      <c r="B240" s="237" t="s">
        <v>204</v>
      </c>
      <c r="C240" s="228" t="s">
        <v>374</v>
      </c>
      <c r="D240" s="228" t="s">
        <v>206</v>
      </c>
      <c r="E240" s="224" t="s">
        <v>511</v>
      </c>
      <c r="F240" s="227">
        <v>610</v>
      </c>
      <c r="G240" s="224">
        <v>859.1</v>
      </c>
      <c r="H240" s="224">
        <v>0</v>
      </c>
      <c r="I240" s="224">
        <v>0</v>
      </c>
      <c r="L240" s="70"/>
      <c r="N240" s="70"/>
    </row>
    <row r="241" spans="1:9">
      <c r="A241" s="221" t="s">
        <v>382</v>
      </c>
      <c r="B241" s="230" t="s">
        <v>204</v>
      </c>
      <c r="C241" s="228" t="s">
        <v>374</v>
      </c>
      <c r="D241" s="228" t="s">
        <v>206</v>
      </c>
      <c r="E241" s="224" t="s">
        <v>384</v>
      </c>
      <c r="F241" s="227"/>
      <c r="G241" s="224">
        <f>G242</f>
        <v>859.1</v>
      </c>
      <c r="H241" s="224">
        <v>0</v>
      </c>
      <c r="I241" s="224">
        <v>0</v>
      </c>
    </row>
    <row r="242" spans="1:9" ht="94.5">
      <c r="A242" s="238" t="s">
        <v>383</v>
      </c>
      <c r="B242" s="230" t="s">
        <v>204</v>
      </c>
      <c r="C242" s="228" t="s">
        <v>374</v>
      </c>
      <c r="D242" s="228" t="s">
        <v>206</v>
      </c>
      <c r="E242" s="224" t="s">
        <v>384</v>
      </c>
      <c r="F242" s="227">
        <v>610</v>
      </c>
      <c r="G242" s="224">
        <v>859.1</v>
      </c>
      <c r="H242" s="224">
        <v>0</v>
      </c>
      <c r="I242" s="224">
        <v>0</v>
      </c>
    </row>
    <row r="243" spans="1:9">
      <c r="A243" s="221" t="s">
        <v>382</v>
      </c>
      <c r="B243" s="230" t="s">
        <v>204</v>
      </c>
      <c r="C243" s="237" t="s">
        <v>289</v>
      </c>
      <c r="D243" s="237" t="s">
        <v>207</v>
      </c>
      <c r="E243" s="237"/>
      <c r="F243" s="227"/>
      <c r="G243" s="223">
        <f>G244+G252</f>
        <v>2508.6</v>
      </c>
      <c r="H243" s="223">
        <f>H244+H252</f>
        <v>2727.5</v>
      </c>
      <c r="I243" s="223">
        <f>I244+I252</f>
        <v>2834.6</v>
      </c>
    </row>
    <row r="244" spans="1:9">
      <c r="A244" s="247" t="s">
        <v>385</v>
      </c>
      <c r="B244" s="230" t="s">
        <v>204</v>
      </c>
      <c r="C244" s="237" t="s">
        <v>289</v>
      </c>
      <c r="D244" s="237" t="s">
        <v>206</v>
      </c>
      <c r="E244" s="237" t="s">
        <v>387</v>
      </c>
      <c r="F244" s="227"/>
      <c r="G244" s="223">
        <f t="shared" ref="G244:I247" si="44">G245</f>
        <v>2508.6</v>
      </c>
      <c r="H244" s="223">
        <f t="shared" si="44"/>
        <v>2677.5</v>
      </c>
      <c r="I244" s="223">
        <f t="shared" si="44"/>
        <v>2784.6</v>
      </c>
    </row>
    <row r="245" spans="1:9" ht="63">
      <c r="A245" s="232" t="s">
        <v>386</v>
      </c>
      <c r="B245" s="220" t="s">
        <v>204</v>
      </c>
      <c r="C245" s="237" t="s">
        <v>289</v>
      </c>
      <c r="D245" s="237" t="s">
        <v>206</v>
      </c>
      <c r="E245" s="237" t="s">
        <v>389</v>
      </c>
      <c r="F245" s="227"/>
      <c r="G245" s="223">
        <f t="shared" si="44"/>
        <v>2508.6</v>
      </c>
      <c r="H245" s="223">
        <f t="shared" si="44"/>
        <v>2677.5</v>
      </c>
      <c r="I245" s="223">
        <f t="shared" si="44"/>
        <v>2784.6</v>
      </c>
    </row>
    <row r="246" spans="1:9" ht="63">
      <c r="A246" s="232" t="s">
        <v>388</v>
      </c>
      <c r="B246" s="237" t="s">
        <v>204</v>
      </c>
      <c r="C246" s="228" t="s">
        <v>289</v>
      </c>
      <c r="D246" s="228" t="s">
        <v>206</v>
      </c>
      <c r="E246" s="228" t="s">
        <v>391</v>
      </c>
      <c r="F246" s="227"/>
      <c r="G246" s="222">
        <f t="shared" si="44"/>
        <v>2508.6</v>
      </c>
      <c r="H246" s="222">
        <f t="shared" si="44"/>
        <v>2677.5</v>
      </c>
      <c r="I246" s="222">
        <f t="shared" si="44"/>
        <v>2784.6</v>
      </c>
    </row>
    <row r="247" spans="1:9" ht="63">
      <c r="A247" s="238" t="s">
        <v>390</v>
      </c>
      <c r="B247" s="230" t="s">
        <v>204</v>
      </c>
      <c r="C247" s="228" t="s">
        <v>289</v>
      </c>
      <c r="D247" s="228" t="s">
        <v>206</v>
      </c>
      <c r="E247" s="228" t="s">
        <v>393</v>
      </c>
      <c r="F247" s="227"/>
      <c r="G247" s="222">
        <f t="shared" si="44"/>
        <v>2508.6</v>
      </c>
      <c r="H247" s="222">
        <f t="shared" si="44"/>
        <v>2677.5</v>
      </c>
      <c r="I247" s="222">
        <f t="shared" si="44"/>
        <v>2784.6</v>
      </c>
    </row>
    <row r="248" spans="1:9" ht="47.25">
      <c r="A248" s="221" t="s">
        <v>392</v>
      </c>
      <c r="B248" s="230" t="s">
        <v>204</v>
      </c>
      <c r="C248" s="228" t="s">
        <v>289</v>
      </c>
      <c r="D248" s="228" t="s">
        <v>206</v>
      </c>
      <c r="E248" s="228" t="s">
        <v>393</v>
      </c>
      <c r="F248" s="227" t="s">
        <v>395</v>
      </c>
      <c r="G248" s="282">
        <v>2508.6</v>
      </c>
      <c r="H248" s="282">
        <v>2677.5</v>
      </c>
      <c r="I248" s="282">
        <v>2784.6</v>
      </c>
    </row>
    <row r="249" spans="1:9" ht="47.25">
      <c r="A249" s="221" t="s">
        <v>394</v>
      </c>
      <c r="B249" s="230" t="s">
        <v>204</v>
      </c>
      <c r="C249" s="237" t="s">
        <v>289</v>
      </c>
      <c r="D249" s="237" t="s">
        <v>208</v>
      </c>
      <c r="E249" s="237" t="s">
        <v>401</v>
      </c>
      <c r="F249" s="227"/>
      <c r="G249" s="223">
        <f>G252</f>
        <v>0</v>
      </c>
      <c r="H249" s="223">
        <f>H252</f>
        <v>50</v>
      </c>
      <c r="I249" s="223">
        <f>I252</f>
        <v>50</v>
      </c>
    </row>
    <row r="250" spans="1:9" ht="94.5">
      <c r="A250" s="232" t="s">
        <v>400</v>
      </c>
      <c r="B250" s="237" t="s">
        <v>204</v>
      </c>
      <c r="C250" s="228" t="s">
        <v>289</v>
      </c>
      <c r="D250" s="228" t="s">
        <v>208</v>
      </c>
      <c r="E250" s="228" t="s">
        <v>9</v>
      </c>
      <c r="F250" s="227"/>
      <c r="G250" s="222">
        <f t="shared" ref="G250:I251" si="45">G251</f>
        <v>0</v>
      </c>
      <c r="H250" s="222">
        <f t="shared" si="45"/>
        <v>50</v>
      </c>
      <c r="I250" s="222">
        <f t="shared" si="45"/>
        <v>50</v>
      </c>
    </row>
    <row r="251" spans="1:9" ht="31.5">
      <c r="A251" s="238" t="s">
        <v>518</v>
      </c>
      <c r="B251" s="237" t="s">
        <v>204</v>
      </c>
      <c r="C251" s="228" t="s">
        <v>289</v>
      </c>
      <c r="D251" s="228" t="s">
        <v>208</v>
      </c>
      <c r="E251" s="228" t="s">
        <v>52</v>
      </c>
      <c r="F251" s="227"/>
      <c r="G251" s="222">
        <f t="shared" si="45"/>
        <v>0</v>
      </c>
      <c r="H251" s="222">
        <f t="shared" si="45"/>
        <v>50</v>
      </c>
      <c r="I251" s="222">
        <f t="shared" si="45"/>
        <v>50</v>
      </c>
    </row>
    <row r="252" spans="1:9">
      <c r="A252" s="238" t="s">
        <v>519</v>
      </c>
      <c r="B252" s="230" t="s">
        <v>204</v>
      </c>
      <c r="C252" s="228" t="s">
        <v>289</v>
      </c>
      <c r="D252" s="228" t="s">
        <v>208</v>
      </c>
      <c r="E252" s="228" t="s">
        <v>52</v>
      </c>
      <c r="F252" s="227" t="s">
        <v>395</v>
      </c>
      <c r="G252" s="222">
        <v>0</v>
      </c>
      <c r="H252" s="222">
        <v>50</v>
      </c>
      <c r="I252" s="222">
        <v>50</v>
      </c>
    </row>
    <row r="253" spans="1:9" ht="31.5">
      <c r="A253" s="238" t="s">
        <v>402</v>
      </c>
      <c r="B253" s="230" t="s">
        <v>204</v>
      </c>
      <c r="C253" s="237" t="s">
        <v>240</v>
      </c>
      <c r="D253" s="237" t="s">
        <v>207</v>
      </c>
      <c r="E253" s="237"/>
      <c r="F253" s="227"/>
      <c r="G253" s="241">
        <f>Приложени3!$D$40</f>
        <v>872.3</v>
      </c>
      <c r="H253" s="307">
        <v>697</v>
      </c>
      <c r="I253" s="241">
        <v>725</v>
      </c>
    </row>
    <row r="254" spans="1:9">
      <c r="A254" s="295" t="s">
        <v>403</v>
      </c>
      <c r="B254" s="220" t="s">
        <v>204</v>
      </c>
      <c r="C254" s="228" t="s">
        <v>240</v>
      </c>
      <c r="D254" s="228" t="s">
        <v>206</v>
      </c>
      <c r="E254" s="237"/>
      <c r="F254" s="227"/>
      <c r="G254" s="242">
        <f>Приложени3!$D$40</f>
        <v>872.3</v>
      </c>
      <c r="H254" s="224">
        <f t="shared" ref="G254:I258" si="46">H255</f>
        <v>697</v>
      </c>
      <c r="I254" s="224">
        <f t="shared" si="46"/>
        <v>725</v>
      </c>
    </row>
    <row r="255" spans="1:9">
      <c r="A255" s="247" t="s">
        <v>404</v>
      </c>
      <c r="B255" s="237" t="s">
        <v>204</v>
      </c>
      <c r="C255" s="228" t="s">
        <v>240</v>
      </c>
      <c r="D255" s="228" t="s">
        <v>206</v>
      </c>
      <c r="E255" s="224" t="s">
        <v>376</v>
      </c>
      <c r="F255" s="227"/>
      <c r="G255" s="242">
        <f>Приложени3!$D$40</f>
        <v>872.3</v>
      </c>
      <c r="H255" s="224">
        <f t="shared" si="46"/>
        <v>697</v>
      </c>
      <c r="I255" s="224">
        <f t="shared" si="46"/>
        <v>725</v>
      </c>
    </row>
    <row r="256" spans="1:9" ht="47.25">
      <c r="A256" s="232" t="s">
        <v>375</v>
      </c>
      <c r="B256" s="230" t="s">
        <v>204</v>
      </c>
      <c r="C256" s="228" t="s">
        <v>240</v>
      </c>
      <c r="D256" s="228" t="s">
        <v>206</v>
      </c>
      <c r="E256" s="224" t="s">
        <v>378</v>
      </c>
      <c r="F256" s="227"/>
      <c r="G256" s="224">
        <f t="shared" si="46"/>
        <v>703.2</v>
      </c>
      <c r="H256" s="224">
        <f t="shared" si="46"/>
        <v>697</v>
      </c>
      <c r="I256" s="224">
        <f t="shared" si="46"/>
        <v>725</v>
      </c>
    </row>
    <row r="257" spans="1:9" ht="47.25">
      <c r="A257" s="245" t="s">
        <v>405</v>
      </c>
      <c r="B257" s="230" t="s">
        <v>204</v>
      </c>
      <c r="C257" s="228" t="s">
        <v>240</v>
      </c>
      <c r="D257" s="228" t="s">
        <v>206</v>
      </c>
      <c r="E257" s="224" t="s">
        <v>407</v>
      </c>
      <c r="F257" s="227"/>
      <c r="G257" s="224">
        <f t="shared" si="46"/>
        <v>703.2</v>
      </c>
      <c r="H257" s="224">
        <f t="shared" si="46"/>
        <v>697</v>
      </c>
      <c r="I257" s="224">
        <f t="shared" si="46"/>
        <v>725</v>
      </c>
    </row>
    <row r="258" spans="1:9" ht="47.25">
      <c r="A258" s="238" t="s">
        <v>406</v>
      </c>
      <c r="B258" s="220" t="s">
        <v>204</v>
      </c>
      <c r="C258" s="228" t="s">
        <v>240</v>
      </c>
      <c r="D258" s="228" t="s">
        <v>206</v>
      </c>
      <c r="E258" s="224" t="s">
        <v>409</v>
      </c>
      <c r="F258" s="227"/>
      <c r="G258" s="224">
        <f t="shared" si="46"/>
        <v>703.2</v>
      </c>
      <c r="H258" s="224">
        <f t="shared" si="46"/>
        <v>697</v>
      </c>
      <c r="I258" s="224">
        <f t="shared" si="46"/>
        <v>725</v>
      </c>
    </row>
    <row r="259" spans="1:9" ht="31.5">
      <c r="A259" s="221" t="s">
        <v>408</v>
      </c>
      <c r="B259" s="237" t="s">
        <v>204</v>
      </c>
      <c r="C259" s="228" t="s">
        <v>240</v>
      </c>
      <c r="D259" s="228" t="s">
        <v>206</v>
      </c>
      <c r="E259" s="224" t="s">
        <v>409</v>
      </c>
      <c r="F259" s="227">
        <v>610</v>
      </c>
      <c r="G259" s="224">
        <v>703.2</v>
      </c>
      <c r="H259" s="224">
        <v>697</v>
      </c>
      <c r="I259" s="224">
        <v>725</v>
      </c>
    </row>
    <row r="260" spans="1:9" ht="45" customHeight="1">
      <c r="A260" s="232" t="s">
        <v>410</v>
      </c>
      <c r="B260" s="224"/>
      <c r="C260" s="224"/>
      <c r="D260" s="224"/>
      <c r="E260" s="224"/>
      <c r="F260" s="227"/>
      <c r="G260" s="244">
        <f>G17+G88+G95+G105+G138+G222+G227+G243+G253</f>
        <v>39817.800000000003</v>
      </c>
      <c r="H260" s="263">
        <f>H17+H88+H95+H105+H138+H222+H227+H244+H253</f>
        <v>26577.300000000003</v>
      </c>
      <c r="I260" s="263">
        <f>I17+I88+I95+I105+I138+I222+I227+I244+I253</f>
        <v>26153.399999999998</v>
      </c>
    </row>
    <row r="261" spans="1:9" ht="45" customHeight="1">
      <c r="A261" s="314" t="s">
        <v>540</v>
      </c>
      <c r="B261" s="224"/>
      <c r="C261" s="224"/>
      <c r="D261" s="224"/>
      <c r="E261" s="224"/>
      <c r="F261" s="224"/>
      <c r="G261" s="249">
        <v>0</v>
      </c>
      <c r="H261" s="249">
        <v>646.20000000000005</v>
      </c>
      <c r="I261" s="249">
        <v>1327.1</v>
      </c>
    </row>
    <row r="262" spans="1:9" ht="24.75" customHeight="1">
      <c r="A262" s="232" t="s">
        <v>539</v>
      </c>
      <c r="B262" s="224"/>
      <c r="C262" s="224"/>
      <c r="D262" s="224"/>
      <c r="E262" s="224"/>
      <c r="F262" s="224"/>
      <c r="G262" s="249">
        <v>39648.699999999997</v>
      </c>
      <c r="H262" s="249">
        <v>26577.3</v>
      </c>
      <c r="I262" s="249">
        <v>26545.200000000001</v>
      </c>
    </row>
    <row r="263" spans="1:9" ht="86.25" customHeight="1">
      <c r="F263" s="55"/>
      <c r="G263" s="55"/>
    </row>
    <row r="264" spans="1:9" ht="66.75" customHeight="1"/>
    <row r="265" spans="1:9" ht="58.5" customHeight="1"/>
    <row r="266" spans="1:9">
      <c r="F266" s="55"/>
      <c r="G266" s="55"/>
    </row>
  </sheetData>
  <autoFilter ref="A1:A266"/>
  <mergeCells count="19"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Приложени3</vt:lpstr>
      <vt:lpstr>приложение 4</vt:lpstr>
      <vt:lpstr>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2021-12-07T08:03:33Z</dcterms:modified>
</cp:coreProperties>
</file>